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riterios para la integracion de informe semestral 2023\Formatos\4.7. ED\4.7.2. ED\"/>
    </mc:Choice>
  </mc:AlternateContent>
  <bookViews>
    <workbookView xWindow="-120" yWindow="-120" windowWidth="20730" windowHeight="11040" firstSheet="12" activeTab="6"/>
  </bookViews>
  <sheets>
    <sheet name="Consolidado" sheetId="25" r:id="rId1"/>
    <sheet name="presidencia" sheetId="2" r:id="rId2"/>
    <sheet name="sindicatura" sheetId="3" r:id="rId3"/>
    <sheet name="REGIDURIAS" sheetId="4" r:id="rId4"/>
    <sheet name="SECRETARIA GENERAL" sheetId="5" r:id="rId5"/>
    <sheet name="COM. SOCIAL" sheetId="7" r:id="rId6"/>
    <sheet name="OBRA" sheetId="8" r:id="rId7"/>
    <sheet name="TESORERIA" sheetId="9" r:id="rId8"/>
    <sheet name="OCI" sheetId="10" r:id="rId9"/>
    <sheet name="EVALUACION" sheetId="31" r:id="rId10"/>
    <sheet name="TRANSPARENCIA" sheetId="11" r:id="rId11"/>
    <sheet name="REG.CIVIL" sheetId="12" r:id="rId12"/>
    <sheet name="DES.RURAL" sheetId="13" r:id="rId13"/>
    <sheet name="SEMUJER" sheetId="18" r:id="rId14"/>
    <sheet name="DES.SOCIAL" sheetId="14" r:id="rId15"/>
    <sheet name="SERV.PUBLICOS" sheetId="15" r:id="rId16"/>
    <sheet name="EDUC Y CULTURA" sheetId="16" r:id="rId17"/>
    <sheet name="DIF" sheetId="17" r:id="rId18"/>
    <sheet name="TRANSITO" sheetId="20" r:id="rId19"/>
    <sheet name="PROT.CIVIL" sheetId="21" r:id="rId20"/>
    <sheet name="SEG.PUBL" sheetId="22" r:id="rId21"/>
    <sheet name="DIR.JURIDICA" sheetId="23" r:id="rId22"/>
    <sheet name="REGLAMENTOS" sheetId="24" r:id="rId23"/>
    <sheet name="ASUNTOS INDIGENAS" sheetId="6" r:id="rId24"/>
    <sheet name="DEPORTES" sheetId="27" r:id="rId25"/>
    <sheet name="SALUD" sheetId="28" r:id="rId26"/>
    <sheet name="ALBERGUE" sheetId="29" r:id="rId27"/>
    <sheet name="DIRECTOR DE LA JUVENTUD" sheetId="30" r:id="rId28"/>
    <sheet name="RECURSOS FISCALES" sheetId="32" r:id="rId29"/>
  </sheets>
  <definedNames>
    <definedName name="_xlnm.Print_Titles" localSheetId="26">ALBERGUE!$1:$4</definedName>
    <definedName name="_xlnm.Print_Titles" localSheetId="23">'ASUNTOS INDIGENAS'!$1:$4</definedName>
    <definedName name="_xlnm.Print_Titles" localSheetId="5">'COM. SOCIAL'!$1:$4</definedName>
    <definedName name="_xlnm.Print_Titles" localSheetId="0">Consolidado!$1:$6</definedName>
    <definedName name="_xlnm.Print_Titles" localSheetId="24">DEPORTES!$1:$4</definedName>
    <definedName name="_xlnm.Print_Titles" localSheetId="12">DES.RURAL!$1:$4</definedName>
    <definedName name="_xlnm.Print_Titles" localSheetId="14">DES.SOCIAL!$1:$4</definedName>
    <definedName name="_xlnm.Print_Titles" localSheetId="17">DIF!$1:$4</definedName>
    <definedName name="_xlnm.Print_Titles" localSheetId="21">DIR.JURIDICA!$1:$4</definedName>
    <definedName name="_xlnm.Print_Titles" localSheetId="27">'DIRECTOR DE LA JUVENTUD'!$1:$4</definedName>
    <definedName name="_xlnm.Print_Titles" localSheetId="16">'EDUC Y CULTURA'!$1:$4</definedName>
    <definedName name="_xlnm.Print_Titles" localSheetId="9">EVALUACION!$1:$4</definedName>
    <definedName name="_xlnm.Print_Titles" localSheetId="6">OBRA!$1:$4</definedName>
    <definedName name="_xlnm.Print_Titles" localSheetId="8">OCI!$1:$4</definedName>
    <definedName name="_xlnm.Print_Titles" localSheetId="1">presidencia!$1:$4</definedName>
    <definedName name="_xlnm.Print_Titles" localSheetId="19">PROT.CIVIL!$1:$4</definedName>
    <definedName name="_xlnm.Print_Titles" localSheetId="11">REG.CIVIL!$1:$4</definedName>
    <definedName name="_xlnm.Print_Titles" localSheetId="3">REGIDURIAS!$1:$4</definedName>
    <definedName name="_xlnm.Print_Titles" localSheetId="22">REGLAMENTOS!$1:$4</definedName>
    <definedName name="_xlnm.Print_Titles" localSheetId="25">SALUD!$1:$4</definedName>
    <definedName name="_xlnm.Print_Titles" localSheetId="4">'SECRETARIA GENERAL'!$1:$4</definedName>
    <definedName name="_xlnm.Print_Titles" localSheetId="20">SEG.PUBL!$1:$4</definedName>
    <definedName name="_xlnm.Print_Titles" localSheetId="13">SEMUJER!$1:$4</definedName>
    <definedName name="_xlnm.Print_Titles" localSheetId="15">SERV.PUBLICOS!$1:$4</definedName>
    <definedName name="_xlnm.Print_Titles" localSheetId="2">sindicatura!$1:$4</definedName>
    <definedName name="_xlnm.Print_Titles" localSheetId="18">TRANSITO!$1:$4</definedName>
    <definedName name="_xlnm.Print_Titles" localSheetId="10">TRANSPARENCIA!$1:$4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5" l="1"/>
  <c r="H85" i="25"/>
  <c r="I87" i="9"/>
  <c r="H84" i="25"/>
  <c r="I83" i="25" s="1"/>
  <c r="H26" i="25"/>
  <c r="I9" i="9"/>
  <c r="P84" i="22"/>
  <c r="H98" i="9"/>
  <c r="H218" i="9"/>
  <c r="I13" i="9"/>
  <c r="H196" i="9"/>
  <c r="I83" i="9"/>
  <c r="H203" i="9" l="1"/>
  <c r="K210" i="8" l="1"/>
  <c r="K214" i="25"/>
  <c r="J213" i="25" s="1"/>
  <c r="K235" i="25"/>
  <c r="J220" i="25"/>
  <c r="K234" i="8"/>
  <c r="J216" i="8"/>
  <c r="J205" i="22" l="1"/>
  <c r="J246" i="8" l="1"/>
  <c r="K200" i="22" l="1"/>
  <c r="K199" i="22" s="1"/>
  <c r="I35" i="22"/>
  <c r="J214" i="25" l="1"/>
  <c r="J235" i="25"/>
  <c r="K212" i="25"/>
  <c r="K211" i="25" s="1"/>
  <c r="K208" i="8"/>
  <c r="K207" i="8" s="1"/>
  <c r="K206" i="8" l="1"/>
  <c r="I96" i="32"/>
  <c r="I167" i="32"/>
  <c r="I126" i="32"/>
  <c r="I67" i="32"/>
  <c r="I66" i="32" s="1"/>
  <c r="I47" i="32"/>
  <c r="I181" i="32"/>
  <c r="I163" i="32"/>
  <c r="I156" i="32"/>
  <c r="I150" i="32" s="1"/>
  <c r="I153" i="32"/>
  <c r="I119" i="32"/>
  <c r="I107" i="32"/>
  <c r="I102" i="32"/>
  <c r="I83" i="32"/>
  <c r="I77" i="32"/>
  <c r="I55" i="32"/>
  <c r="I50" i="32"/>
  <c r="I49" i="32" s="1"/>
  <c r="I44" i="32"/>
  <c r="I43" i="32" s="1"/>
  <c r="I37" i="32"/>
  <c r="I35" i="32"/>
  <c r="H15" i="25"/>
  <c r="H16" i="25"/>
  <c r="H17" i="25"/>
  <c r="H18" i="25"/>
  <c r="H19" i="25"/>
  <c r="H20" i="25"/>
  <c r="H21" i="25"/>
  <c r="H22" i="25"/>
  <c r="H23" i="25"/>
  <c r="H24" i="25"/>
  <c r="H25" i="25"/>
  <c r="H27" i="25"/>
  <c r="H28" i="25"/>
  <c r="H29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8" i="25"/>
  <c r="H199" i="25"/>
  <c r="H200" i="25"/>
  <c r="H201" i="25"/>
  <c r="I123" i="32"/>
  <c r="H202" i="25" l="1"/>
  <c r="H203" i="25"/>
  <c r="H204" i="25"/>
  <c r="H205" i="25"/>
  <c r="H206" i="25"/>
  <c r="H207" i="25"/>
  <c r="H208" i="25"/>
  <c r="H209" i="25"/>
  <c r="H210" i="25"/>
  <c r="H211" i="25"/>
  <c r="I124" i="9" l="1"/>
  <c r="I35" i="9"/>
  <c r="I44" i="9"/>
  <c r="I16" i="25"/>
  <c r="I15" i="25" s="1"/>
  <c r="J206" i="25"/>
  <c r="K204" i="25" s="1"/>
  <c r="I22" i="25"/>
  <c r="I19" i="25"/>
  <c r="I18" i="25" l="1"/>
  <c r="I91" i="25"/>
  <c r="I67" i="25"/>
  <c r="I66" i="25" s="1"/>
  <c r="I59" i="25"/>
  <c r="I57" i="25"/>
  <c r="I55" i="25"/>
  <c r="I47" i="25"/>
  <c r="O31" i="22"/>
  <c r="I97" i="9"/>
  <c r="I102" i="9"/>
  <c r="I134" i="9"/>
  <c r="I131" i="9"/>
  <c r="I189" i="9"/>
  <c r="I164" i="9"/>
  <c r="I136" i="9"/>
  <c r="I141" i="9"/>
  <c r="I139" i="9"/>
  <c r="I137" i="9"/>
  <c r="I127" i="9"/>
  <c r="I115" i="9"/>
  <c r="I100" i="9"/>
  <c r="I54" i="25" l="1"/>
  <c r="I28" i="25"/>
  <c r="H14" i="25"/>
  <c r="I13" i="25" s="1"/>
  <c r="I28" i="9"/>
  <c r="I19" i="9"/>
  <c r="I15" i="9"/>
  <c r="I10" i="9"/>
  <c r="K210" i="9"/>
  <c r="K209" i="9" s="1"/>
  <c r="K208" i="9" s="1"/>
  <c r="I206" i="9"/>
  <c r="I71" i="9" l="1"/>
  <c r="I55" i="9"/>
  <c r="I50" i="9"/>
  <c r="I49" i="9" s="1"/>
  <c r="I37" i="9"/>
  <c r="I31" i="25" l="1"/>
  <c r="I30" i="25" s="1"/>
  <c r="I11" i="22"/>
  <c r="I8" i="22" s="1"/>
  <c r="I104" i="9" l="1"/>
  <c r="I110" i="9"/>
  <c r="I121" i="9"/>
  <c r="I146" i="9"/>
  <c r="I154" i="9" l="1"/>
  <c r="I153" i="9" s="1"/>
  <c r="I198" i="32" l="1"/>
  <c r="I196" i="32"/>
  <c r="I194" i="32"/>
  <c r="I187" i="32"/>
  <c r="I186" i="32" s="1"/>
  <c r="I185" i="32" s="1"/>
  <c r="I183" i="32"/>
  <c r="I178" i="32"/>
  <c r="I176" i="32"/>
  <c r="I175" i="32" s="1"/>
  <c r="I172" i="32"/>
  <c r="I169" i="32"/>
  <c r="I165" i="32"/>
  <c r="I146" i="32"/>
  <c r="I145" i="32" s="1"/>
  <c r="I141" i="32"/>
  <c r="I136" i="32"/>
  <c r="I135" i="32" s="1"/>
  <c r="I129" i="32"/>
  <c r="I128" i="32" s="1"/>
  <c r="I121" i="32"/>
  <c r="I116" i="32"/>
  <c r="I115" i="32" s="1"/>
  <c r="I111" i="32"/>
  <c r="I109" i="32"/>
  <c r="I106" i="32" s="1"/>
  <c r="I104" i="32"/>
  <c r="I98" i="32"/>
  <c r="I94" i="32"/>
  <c r="I89" i="32"/>
  <c r="I88" i="32" s="1"/>
  <c r="I85" i="32"/>
  <c r="I82" i="32" s="1"/>
  <c r="I75" i="32"/>
  <c r="I73" i="32"/>
  <c r="I71" i="32"/>
  <c r="I64" i="32"/>
  <c r="I62" i="32"/>
  <c r="I61" i="32" s="1"/>
  <c r="I59" i="32"/>
  <c r="I57" i="32"/>
  <c r="I41" i="32"/>
  <c r="I39" i="32"/>
  <c r="I34" i="32" s="1"/>
  <c r="I31" i="32"/>
  <c r="I30" i="32"/>
  <c r="I28" i="32"/>
  <c r="I26" i="32"/>
  <c r="I25" i="32"/>
  <c r="I22" i="32"/>
  <c r="I19" i="32"/>
  <c r="I18" i="32" s="1"/>
  <c r="I13" i="32"/>
  <c r="I10" i="32" s="1"/>
  <c r="I9" i="32" s="1"/>
  <c r="I54" i="32" l="1"/>
  <c r="I162" i="32"/>
  <c r="I87" i="32" s="1"/>
  <c r="I70" i="32"/>
  <c r="I33" i="32" l="1"/>
  <c r="I8" i="32" s="1"/>
  <c r="I196" i="31"/>
  <c r="I194" i="31"/>
  <c r="I192" i="31"/>
  <c r="I185" i="31"/>
  <c r="I181" i="31"/>
  <c r="I176" i="31"/>
  <c r="I174" i="31"/>
  <c r="I173" i="31" s="1"/>
  <c r="I170" i="31"/>
  <c r="I167" i="31"/>
  <c r="I163" i="31"/>
  <c r="I161" i="31"/>
  <c r="I160" i="31"/>
  <c r="I154" i="31"/>
  <c r="I151" i="31"/>
  <c r="I144" i="31"/>
  <c r="I143" i="31" s="1"/>
  <c r="I139" i="31"/>
  <c r="I134" i="31"/>
  <c r="I133" i="31" s="1"/>
  <c r="I127" i="31"/>
  <c r="I126" i="31"/>
  <c r="I121" i="31"/>
  <c r="I119" i="31"/>
  <c r="I114" i="31"/>
  <c r="I113" i="31" s="1"/>
  <c r="I109" i="31"/>
  <c r="I107" i="31"/>
  <c r="I105" i="31"/>
  <c r="I102" i="31"/>
  <c r="I96" i="31"/>
  <c r="I92" i="31"/>
  <c r="I87" i="31"/>
  <c r="I83" i="31"/>
  <c r="I80" i="31" s="1"/>
  <c r="I81" i="31"/>
  <c r="I73" i="31"/>
  <c r="I71" i="31"/>
  <c r="I69" i="31"/>
  <c r="I68" i="31" s="1"/>
  <c r="I65" i="31"/>
  <c r="I64" i="31" s="1"/>
  <c r="I62" i="31"/>
  <c r="I60" i="31"/>
  <c r="I59" i="31"/>
  <c r="I57" i="31"/>
  <c r="I55" i="31"/>
  <c r="I45" i="31"/>
  <c r="I42" i="31"/>
  <c r="I41" i="31"/>
  <c r="I39" i="31"/>
  <c r="I37" i="31"/>
  <c r="I33" i="31"/>
  <c r="I29" i="31"/>
  <c r="I28" i="31" s="1"/>
  <c r="I26" i="31"/>
  <c r="I24" i="31"/>
  <c r="I23" i="31" s="1"/>
  <c r="I20" i="31"/>
  <c r="I17" i="31"/>
  <c r="I11" i="31"/>
  <c r="I8" i="31" s="1"/>
  <c r="I104" i="31" l="1"/>
  <c r="I32" i="31"/>
  <c r="I31" i="31" s="1"/>
  <c r="I16" i="31"/>
  <c r="I86" i="31"/>
  <c r="I184" i="31"/>
  <c r="I183" i="31" s="1"/>
  <c r="I52" i="31"/>
  <c r="I148" i="31"/>
  <c r="I7" i="31"/>
  <c r="I196" i="30"/>
  <c r="I194" i="30"/>
  <c r="I192" i="30"/>
  <c r="I185" i="30"/>
  <c r="I181" i="30"/>
  <c r="I176" i="30"/>
  <c r="I174" i="30"/>
  <c r="I170" i="30"/>
  <c r="I167" i="30"/>
  <c r="I163" i="30"/>
  <c r="I161" i="30"/>
  <c r="I154" i="30"/>
  <c r="I151" i="30"/>
  <c r="I144" i="30"/>
  <c r="I143" i="30" s="1"/>
  <c r="I139" i="30"/>
  <c r="I134" i="30"/>
  <c r="I127" i="30"/>
  <c r="I126" i="30" s="1"/>
  <c r="I121" i="30"/>
  <c r="I119" i="30"/>
  <c r="I114" i="30"/>
  <c r="I109" i="30"/>
  <c r="I107" i="30"/>
  <c r="I105" i="30"/>
  <c r="I102" i="30"/>
  <c r="I96" i="30"/>
  <c r="I92" i="30"/>
  <c r="I87" i="30"/>
  <c r="I83" i="30"/>
  <c r="I81" i="30"/>
  <c r="I73" i="30"/>
  <c r="I71" i="30"/>
  <c r="I69" i="30"/>
  <c r="I65" i="30"/>
  <c r="I64" i="30" s="1"/>
  <c r="I62" i="30"/>
  <c r="I60" i="30"/>
  <c r="I57" i="30"/>
  <c r="I55" i="30"/>
  <c r="I45" i="30"/>
  <c r="I41" i="30" s="1"/>
  <c r="I42" i="30"/>
  <c r="I39" i="30"/>
  <c r="I37" i="30"/>
  <c r="I33" i="30"/>
  <c r="I29" i="30"/>
  <c r="I28" i="30" s="1"/>
  <c r="I26" i="30"/>
  <c r="I24" i="30"/>
  <c r="I23" i="30" s="1"/>
  <c r="I20" i="30"/>
  <c r="I17" i="30"/>
  <c r="I11" i="30"/>
  <c r="I8" i="30" s="1"/>
  <c r="I196" i="29"/>
  <c r="I194" i="29"/>
  <c r="I192" i="29"/>
  <c r="I185" i="29"/>
  <c r="I181" i="29"/>
  <c r="I176" i="29"/>
  <c r="I174" i="29"/>
  <c r="I170" i="29"/>
  <c r="I167" i="29"/>
  <c r="I163" i="29"/>
  <c r="I161" i="29"/>
  <c r="I160" i="29" s="1"/>
  <c r="I154" i="29"/>
  <c r="I151" i="29"/>
  <c r="I148" i="29" s="1"/>
  <c r="I144" i="29"/>
  <c r="I143" i="29" s="1"/>
  <c r="I139" i="29"/>
  <c r="I134" i="29"/>
  <c r="I127" i="29"/>
  <c r="I126" i="29" s="1"/>
  <c r="I121" i="29"/>
  <c r="I119" i="29"/>
  <c r="I114" i="29"/>
  <c r="I109" i="29"/>
  <c r="I107" i="29"/>
  <c r="I105" i="29"/>
  <c r="I102" i="29"/>
  <c r="I96" i="29"/>
  <c r="I92" i="29"/>
  <c r="I87" i="29"/>
  <c r="I83" i="29"/>
  <c r="I81" i="29"/>
  <c r="I73" i="29"/>
  <c r="I71" i="29"/>
  <c r="I69" i="29"/>
  <c r="I65" i="29"/>
  <c r="I64" i="29" s="1"/>
  <c r="I62" i="29"/>
  <c r="I60" i="29"/>
  <c r="I59" i="29" s="1"/>
  <c r="I57" i="29"/>
  <c r="I55" i="29"/>
  <c r="I52" i="29" s="1"/>
  <c r="I45" i="29"/>
  <c r="I42" i="29"/>
  <c r="I41" i="29" s="1"/>
  <c r="I39" i="29"/>
  <c r="I37" i="29"/>
  <c r="I33" i="29"/>
  <c r="I29" i="29"/>
  <c r="I28" i="29" s="1"/>
  <c r="I26" i="29"/>
  <c r="I24" i="29"/>
  <c r="I23" i="29" s="1"/>
  <c r="I20" i="29"/>
  <c r="I17" i="29"/>
  <c r="I11" i="29"/>
  <c r="I8" i="29" s="1"/>
  <c r="I196" i="28"/>
  <c r="I194" i="28"/>
  <c r="I192" i="28"/>
  <c r="I185" i="28"/>
  <c r="I181" i="28"/>
  <c r="I173" i="28" s="1"/>
  <c r="I176" i="28"/>
  <c r="I174" i="28"/>
  <c r="I170" i="28"/>
  <c r="I167" i="28"/>
  <c r="I163" i="28"/>
  <c r="I161" i="28"/>
  <c r="I160" i="28" s="1"/>
  <c r="I154" i="28"/>
  <c r="I151" i="28"/>
  <c r="I148" i="28" s="1"/>
  <c r="I144" i="28"/>
  <c r="I143" i="28" s="1"/>
  <c r="I139" i="28"/>
  <c r="I134" i="28"/>
  <c r="I133" i="28" s="1"/>
  <c r="I127" i="28"/>
  <c r="I126" i="28"/>
  <c r="I121" i="28"/>
  <c r="I119" i="28"/>
  <c r="I114" i="28"/>
  <c r="I109" i="28"/>
  <c r="I107" i="28"/>
  <c r="I105" i="28"/>
  <c r="I104" i="28" s="1"/>
  <c r="I102" i="28"/>
  <c r="I96" i="28"/>
  <c r="I92" i="28"/>
  <c r="I87" i="28"/>
  <c r="I83" i="28"/>
  <c r="I81" i="28"/>
  <c r="I80" i="28" s="1"/>
  <c r="I73" i="28"/>
  <c r="I71" i="28"/>
  <c r="I69" i="28"/>
  <c r="I65" i="28"/>
  <c r="I64" i="28"/>
  <c r="I62" i="28"/>
  <c r="I60" i="28"/>
  <c r="I59" i="28" s="1"/>
  <c r="I57" i="28"/>
  <c r="I55" i="28"/>
  <c r="I52" i="28"/>
  <c r="I45" i="28"/>
  <c r="I42" i="28"/>
  <c r="I41" i="28" s="1"/>
  <c r="I39" i="28"/>
  <c r="I32" i="28" s="1"/>
  <c r="I37" i="28"/>
  <c r="I33" i="28"/>
  <c r="I29" i="28"/>
  <c r="I28" i="28"/>
  <c r="I26" i="28"/>
  <c r="I24" i="28"/>
  <c r="I23" i="28" s="1"/>
  <c r="I20" i="28"/>
  <c r="I17" i="28"/>
  <c r="I11" i="28"/>
  <c r="I8" i="28"/>
  <c r="I196" i="27"/>
  <c r="I194" i="27"/>
  <c r="I192" i="27"/>
  <c r="I185" i="27"/>
  <c r="I181" i="27"/>
  <c r="I176" i="27"/>
  <c r="I174" i="27"/>
  <c r="I170" i="27"/>
  <c r="I167" i="27"/>
  <c r="I163" i="27"/>
  <c r="I161" i="27"/>
  <c r="I154" i="27"/>
  <c r="I151" i="27"/>
  <c r="I148" i="27"/>
  <c r="I144" i="27"/>
  <c r="I143" i="27" s="1"/>
  <c r="I139" i="27"/>
  <c r="I134" i="27"/>
  <c r="I127" i="27"/>
  <c r="I126" i="27" s="1"/>
  <c r="I121" i="27"/>
  <c r="I119" i="27"/>
  <c r="I114" i="27"/>
  <c r="I109" i="27"/>
  <c r="I107" i="27"/>
  <c r="I105" i="27"/>
  <c r="I104" i="27" s="1"/>
  <c r="I102" i="27"/>
  <c r="I96" i="27"/>
  <c r="I92" i="27"/>
  <c r="I87" i="27"/>
  <c r="I83" i="27"/>
  <c r="I80" i="27" s="1"/>
  <c r="I81" i="27"/>
  <c r="I73" i="27"/>
  <c r="I71" i="27"/>
  <c r="I69" i="27"/>
  <c r="I68" i="27" s="1"/>
  <c r="I65" i="27"/>
  <c r="I64" i="27"/>
  <c r="I62" i="27"/>
  <c r="I59" i="27" s="1"/>
  <c r="I60" i="27"/>
  <c r="I57" i="27"/>
  <c r="I55" i="27"/>
  <c r="I52" i="27"/>
  <c r="I45" i="27"/>
  <c r="I42" i="27"/>
  <c r="I39" i="27"/>
  <c r="I37" i="27"/>
  <c r="I33" i="27"/>
  <c r="I29" i="27"/>
  <c r="I28" i="27" s="1"/>
  <c r="I26" i="27"/>
  <c r="I24" i="27"/>
  <c r="I23" i="27" s="1"/>
  <c r="I20" i="27"/>
  <c r="I17" i="27"/>
  <c r="I11" i="27"/>
  <c r="I8" i="27" s="1"/>
  <c r="I80" i="30" l="1"/>
  <c r="I160" i="27"/>
  <c r="I68" i="28"/>
  <c r="I59" i="30"/>
  <c r="I85" i="31"/>
  <c r="I52" i="30"/>
  <c r="I31" i="28"/>
  <c r="I68" i="30"/>
  <c r="I113" i="27"/>
  <c r="I41" i="27"/>
  <c r="I148" i="30"/>
  <c r="I104" i="29"/>
  <c r="I160" i="30"/>
  <c r="I80" i="29"/>
  <c r="I32" i="27"/>
  <c r="I31" i="27" s="1"/>
  <c r="I173" i="27"/>
  <c r="I113" i="28"/>
  <c r="I133" i="30"/>
  <c r="I86" i="30"/>
  <c r="I104" i="30"/>
  <c r="I113" i="30"/>
  <c r="I184" i="30"/>
  <c r="I183" i="30" s="1"/>
  <c r="I32" i="30"/>
  <c r="I31" i="30" s="1"/>
  <c r="I173" i="30"/>
  <c r="I113" i="29"/>
  <c r="I32" i="29"/>
  <c r="I184" i="29"/>
  <c r="I183" i="29" s="1"/>
  <c r="I68" i="29"/>
  <c r="I173" i="29"/>
  <c r="I86" i="29"/>
  <c r="I133" i="29"/>
  <c r="I86" i="28"/>
  <c r="I85" i="28" s="1"/>
  <c r="I184" i="28"/>
  <c r="I183" i="28" s="1"/>
  <c r="I86" i="27"/>
  <c r="I133" i="27"/>
  <c r="I184" i="27"/>
  <c r="I183" i="27" s="1"/>
  <c r="I6" i="31"/>
  <c r="N5" i="31" s="1"/>
  <c r="I16" i="30"/>
  <c r="I7" i="30" s="1"/>
  <c r="I16" i="28"/>
  <c r="I7" i="28" s="1"/>
  <c r="I16" i="29"/>
  <c r="I7" i="29" s="1"/>
  <c r="I16" i="27"/>
  <c r="I7" i="27" s="1"/>
  <c r="I6" i="28" l="1"/>
  <c r="N5" i="28" s="1"/>
  <c r="I85" i="30"/>
  <c r="I85" i="27"/>
  <c r="I6" i="30"/>
  <c r="N5" i="30" s="1"/>
  <c r="I85" i="29"/>
  <c r="I31" i="29"/>
  <c r="I6" i="29" s="1"/>
  <c r="N5" i="29" s="1"/>
  <c r="I6" i="27"/>
  <c r="N5" i="27" s="1"/>
  <c r="K210" i="25"/>
  <c r="K209" i="25"/>
  <c r="K203" i="25" s="1"/>
  <c r="I198" i="25"/>
  <c r="I180" i="25"/>
  <c r="I178" i="25"/>
  <c r="I167" i="25"/>
  <c r="I165" i="25"/>
  <c r="I158" i="25"/>
  <c r="I148" i="25"/>
  <c r="I131" i="25"/>
  <c r="I123" i="25"/>
  <c r="I118" i="25"/>
  <c r="I113" i="25"/>
  <c r="I111" i="25"/>
  <c r="I96" i="25"/>
  <c r="I73" i="25"/>
  <c r="I64" i="25"/>
  <c r="I62" i="25"/>
  <c r="I44" i="25"/>
  <c r="I43" i="25" s="1"/>
  <c r="I41" i="25"/>
  <c r="I39" i="25"/>
  <c r="I26" i="25"/>
  <c r="I25" i="25" s="1"/>
  <c r="K205" i="22"/>
  <c r="K198" i="22" s="1"/>
  <c r="K198" i="8"/>
  <c r="I196" i="24"/>
  <c r="I194" i="24"/>
  <c r="I192" i="24"/>
  <c r="I185" i="24"/>
  <c r="I181" i="24"/>
  <c r="I176" i="24"/>
  <c r="I174" i="24"/>
  <c r="I170" i="24"/>
  <c r="I167" i="24"/>
  <c r="I163" i="24"/>
  <c r="I161" i="24"/>
  <c r="I154" i="24"/>
  <c r="I151" i="24"/>
  <c r="I148" i="24" s="1"/>
  <c r="I144" i="24"/>
  <c r="I143" i="24"/>
  <c r="I139" i="24"/>
  <c r="I134" i="24"/>
  <c r="I127" i="24"/>
  <c r="I126" i="24" s="1"/>
  <c r="I121" i="24"/>
  <c r="I119" i="24"/>
  <c r="I114" i="24"/>
  <c r="I109" i="24"/>
  <c r="I107" i="24"/>
  <c r="I105" i="24"/>
  <c r="I104" i="24" s="1"/>
  <c r="I102" i="24"/>
  <c r="I96" i="24"/>
  <c r="I92" i="24"/>
  <c r="I87" i="24"/>
  <c r="I83" i="24"/>
  <c r="I81" i="24"/>
  <c r="I80" i="24" s="1"/>
  <c r="I73" i="24"/>
  <c r="I71" i="24"/>
  <c r="I69" i="24"/>
  <c r="I65" i="24"/>
  <c r="I64" i="24" s="1"/>
  <c r="I62" i="24"/>
  <c r="I60" i="24"/>
  <c r="I59" i="24"/>
  <c r="I57" i="24"/>
  <c r="I55" i="24"/>
  <c r="I45" i="24"/>
  <c r="I42" i="24"/>
  <c r="I39" i="24"/>
  <c r="I37" i="24"/>
  <c r="I33" i="24"/>
  <c r="I29" i="24"/>
  <c r="I28" i="24" s="1"/>
  <c r="I26" i="24"/>
  <c r="I24" i="24"/>
  <c r="I23" i="24"/>
  <c r="I20" i="24"/>
  <c r="I17" i="24"/>
  <c r="I11" i="24"/>
  <c r="I8" i="24" s="1"/>
  <c r="I196" i="23"/>
  <c r="I194" i="23"/>
  <c r="I192" i="23"/>
  <c r="I185" i="23"/>
  <c r="I181" i="23"/>
  <c r="I176" i="23"/>
  <c r="I174" i="23"/>
  <c r="I170" i="23"/>
  <c r="I167" i="23"/>
  <c r="I163" i="23"/>
  <c r="I161" i="23"/>
  <c r="I154" i="23"/>
  <c r="I151" i="23"/>
  <c r="I144" i="23"/>
  <c r="I143" i="23" s="1"/>
  <c r="I139" i="23"/>
  <c r="I134" i="23"/>
  <c r="I133" i="23" s="1"/>
  <c r="I127" i="23"/>
  <c r="I126" i="23" s="1"/>
  <c r="I121" i="23"/>
  <c r="I119" i="23"/>
  <c r="I114" i="23"/>
  <c r="I109" i="23"/>
  <c r="I107" i="23"/>
  <c r="I105" i="23"/>
  <c r="I102" i="23"/>
  <c r="I96" i="23"/>
  <c r="I92" i="23"/>
  <c r="I87" i="23"/>
  <c r="I86" i="23" s="1"/>
  <c r="I83" i="23"/>
  <c r="I81" i="23"/>
  <c r="I73" i="23"/>
  <c r="I71" i="23"/>
  <c r="I69" i="23"/>
  <c r="I65" i="23"/>
  <c r="I64" i="23" s="1"/>
  <c r="I62" i="23"/>
  <c r="I60" i="23"/>
  <c r="I59" i="23"/>
  <c r="I57" i="23"/>
  <c r="I55" i="23"/>
  <c r="I45" i="23"/>
  <c r="I42" i="23"/>
  <c r="I41" i="23" s="1"/>
  <c r="I39" i="23"/>
  <c r="I37" i="23"/>
  <c r="I33" i="23"/>
  <c r="I29" i="23"/>
  <c r="I28" i="23" s="1"/>
  <c r="I26" i="23"/>
  <c r="I24" i="23"/>
  <c r="I23" i="23"/>
  <c r="I20" i="23"/>
  <c r="I17" i="23"/>
  <c r="I11" i="23"/>
  <c r="I8" i="23" s="1"/>
  <c r="I196" i="22"/>
  <c r="I194" i="22"/>
  <c r="I192" i="22"/>
  <c r="I185" i="22"/>
  <c r="I181" i="22"/>
  <c r="I176" i="22"/>
  <c r="I174" i="22"/>
  <c r="I170" i="22"/>
  <c r="I167" i="22"/>
  <c r="I163" i="22"/>
  <c r="I161" i="22"/>
  <c r="I154" i="22"/>
  <c r="I151" i="22"/>
  <c r="I144" i="22"/>
  <c r="I143" i="22" s="1"/>
  <c r="I139" i="22"/>
  <c r="I134" i="22"/>
  <c r="I127" i="22"/>
  <c r="I126" i="22" s="1"/>
  <c r="I121" i="22"/>
  <c r="I119" i="22"/>
  <c r="I114" i="22"/>
  <c r="I109" i="22"/>
  <c r="I107" i="22"/>
  <c r="I105" i="22"/>
  <c r="I102" i="22"/>
  <c r="I96" i="22"/>
  <c r="I92" i="22"/>
  <c r="I87" i="22"/>
  <c r="I83" i="22"/>
  <c r="I81" i="22"/>
  <c r="I73" i="22"/>
  <c r="I71" i="22"/>
  <c r="I69" i="22"/>
  <c r="I65" i="22"/>
  <c r="I64" i="22" s="1"/>
  <c r="I62" i="22"/>
  <c r="I60" i="22"/>
  <c r="I57" i="22"/>
  <c r="I55" i="22"/>
  <c r="I45" i="22"/>
  <c r="I42" i="22"/>
  <c r="I39" i="22"/>
  <c r="I37" i="22"/>
  <c r="I33" i="22"/>
  <c r="I29" i="22"/>
  <c r="I28" i="22" s="1"/>
  <c r="I26" i="22"/>
  <c r="I24" i="22"/>
  <c r="I23" i="22" s="1"/>
  <c r="I20" i="22"/>
  <c r="I17" i="22"/>
  <c r="I196" i="21"/>
  <c r="I194" i="21"/>
  <c r="I192" i="21"/>
  <c r="I185" i="21"/>
  <c r="I181" i="21"/>
  <c r="I176" i="21"/>
  <c r="I174" i="21"/>
  <c r="I170" i="21"/>
  <c r="I167" i="21"/>
  <c r="I163" i="21"/>
  <c r="I161" i="21"/>
  <c r="I154" i="21"/>
  <c r="I151" i="21"/>
  <c r="I144" i="21"/>
  <c r="I143" i="21" s="1"/>
  <c r="I139" i="21"/>
  <c r="I133" i="21" s="1"/>
  <c r="I134" i="21"/>
  <c r="I127" i="21"/>
  <c r="I126" i="21" s="1"/>
  <c r="I121" i="21"/>
  <c r="I119" i="21"/>
  <c r="I114" i="21"/>
  <c r="I109" i="21"/>
  <c r="I107" i="21"/>
  <c r="I105" i="21"/>
  <c r="I104" i="21" s="1"/>
  <c r="I102" i="21"/>
  <c r="I96" i="21"/>
  <c r="I92" i="21"/>
  <c r="I87" i="21"/>
  <c r="I83" i="21"/>
  <c r="I81" i="21"/>
  <c r="I73" i="21"/>
  <c r="I71" i="21"/>
  <c r="I69" i="21"/>
  <c r="I65" i="21"/>
  <c r="I64" i="21"/>
  <c r="I62" i="21"/>
  <c r="I60" i="21"/>
  <c r="I57" i="21"/>
  <c r="I52" i="21" s="1"/>
  <c r="I55" i="21"/>
  <c r="I45" i="21"/>
  <c r="I42" i="21"/>
  <c r="I39" i="21"/>
  <c r="I37" i="21"/>
  <c r="I33" i="21"/>
  <c r="I32" i="21" s="1"/>
  <c r="I29" i="21"/>
  <c r="I28" i="21" s="1"/>
  <c r="I26" i="21"/>
  <c r="I24" i="21"/>
  <c r="I23" i="21" s="1"/>
  <c r="I20" i="21"/>
  <c r="I17" i="21"/>
  <c r="I11" i="21"/>
  <c r="I8" i="21" s="1"/>
  <c r="I196" i="20"/>
  <c r="I194" i="20"/>
  <c r="I192" i="20"/>
  <c r="I185" i="20"/>
  <c r="I181" i="20"/>
  <c r="I176" i="20"/>
  <c r="I174" i="20"/>
  <c r="I170" i="20"/>
  <c r="I167" i="20"/>
  <c r="I163" i="20"/>
  <c r="I161" i="20"/>
  <c r="I154" i="20"/>
  <c r="I151" i="20"/>
  <c r="I144" i="20"/>
  <c r="I143" i="20"/>
  <c r="I139" i="20"/>
  <c r="I134" i="20"/>
  <c r="I133" i="20" s="1"/>
  <c r="I127" i="20"/>
  <c r="I126" i="20" s="1"/>
  <c r="I121" i="20"/>
  <c r="I119" i="20"/>
  <c r="I114" i="20"/>
  <c r="I113" i="20" s="1"/>
  <c r="I109" i="20"/>
  <c r="I107" i="20"/>
  <c r="I105" i="20"/>
  <c r="I102" i="20"/>
  <c r="I96" i="20"/>
  <c r="I92" i="20"/>
  <c r="I87" i="20"/>
  <c r="I83" i="20"/>
  <c r="I81" i="20"/>
  <c r="I73" i="20"/>
  <c r="I71" i="20"/>
  <c r="I69" i="20"/>
  <c r="I65" i="20"/>
  <c r="I64" i="20" s="1"/>
  <c r="I62" i="20"/>
  <c r="I60" i="20"/>
  <c r="I59" i="20"/>
  <c r="I57" i="20"/>
  <c r="I55" i="20"/>
  <c r="I45" i="20"/>
  <c r="I42" i="20"/>
  <c r="I39" i="20"/>
  <c r="I37" i="20"/>
  <c r="I33" i="20"/>
  <c r="I32" i="20" s="1"/>
  <c r="I29" i="20"/>
  <c r="I28" i="20"/>
  <c r="I26" i="20"/>
  <c r="I24" i="20"/>
  <c r="I23" i="20" s="1"/>
  <c r="I20" i="20"/>
  <c r="I17" i="20"/>
  <c r="I11" i="20"/>
  <c r="I8" i="20" s="1"/>
  <c r="I196" i="18"/>
  <c r="I194" i="18"/>
  <c r="I192" i="18"/>
  <c r="I185" i="18"/>
  <c r="I181" i="18"/>
  <c r="I176" i="18"/>
  <c r="I174" i="18"/>
  <c r="I170" i="18"/>
  <c r="I167" i="18"/>
  <c r="I163" i="18"/>
  <c r="I161" i="18"/>
  <c r="I154" i="18"/>
  <c r="I148" i="18" s="1"/>
  <c r="I151" i="18"/>
  <c r="I144" i="18"/>
  <c r="I143" i="18"/>
  <c r="I139" i="18"/>
  <c r="I134" i="18"/>
  <c r="I133" i="18"/>
  <c r="I127" i="18"/>
  <c r="I126" i="18" s="1"/>
  <c r="I121" i="18"/>
  <c r="I119" i="18"/>
  <c r="I114" i="18"/>
  <c r="I109" i="18"/>
  <c r="I107" i="18"/>
  <c r="I105" i="18"/>
  <c r="I102" i="18"/>
  <c r="I96" i="18"/>
  <c r="I92" i="18"/>
  <c r="I87" i="18"/>
  <c r="I83" i="18"/>
  <c r="I81" i="18"/>
  <c r="I73" i="18"/>
  <c r="I71" i="18"/>
  <c r="I69" i="18"/>
  <c r="I65" i="18"/>
  <c r="I64" i="18" s="1"/>
  <c r="I62" i="18"/>
  <c r="I60" i="18"/>
  <c r="I59" i="18" s="1"/>
  <c r="I57" i="18"/>
  <c r="I55" i="18"/>
  <c r="I45" i="18"/>
  <c r="I42" i="18"/>
  <c r="I39" i="18"/>
  <c r="I37" i="18"/>
  <c r="I33" i="18"/>
  <c r="I29" i="18"/>
  <c r="I28" i="18" s="1"/>
  <c r="I26" i="18"/>
  <c r="I24" i="18"/>
  <c r="I23" i="18"/>
  <c r="I20" i="18"/>
  <c r="I17" i="18"/>
  <c r="I11" i="18"/>
  <c r="I8" i="18" s="1"/>
  <c r="I196" i="17"/>
  <c r="I194" i="17"/>
  <c r="I192" i="17"/>
  <c r="I185" i="17"/>
  <c r="I184" i="17" s="1"/>
  <c r="I183" i="17" s="1"/>
  <c r="I181" i="17"/>
  <c r="I176" i="17"/>
  <c r="I173" i="17" s="1"/>
  <c r="I174" i="17"/>
  <c r="I170" i="17"/>
  <c r="I167" i="17"/>
  <c r="I163" i="17"/>
  <c r="I161" i="17"/>
  <c r="I154" i="17"/>
  <c r="I151" i="17"/>
  <c r="I144" i="17"/>
  <c r="I143" i="17" s="1"/>
  <c r="I139" i="17"/>
  <c r="I134" i="17"/>
  <c r="I133" i="17"/>
  <c r="I127" i="17"/>
  <c r="I126" i="17" s="1"/>
  <c r="I121" i="17"/>
  <c r="I119" i="17"/>
  <c r="I114" i="17"/>
  <c r="I113" i="17" s="1"/>
  <c r="I109" i="17"/>
  <c r="I107" i="17"/>
  <c r="I105" i="17"/>
  <c r="I102" i="17"/>
  <c r="I96" i="17"/>
  <c r="I92" i="17"/>
  <c r="I87" i="17"/>
  <c r="I83" i="17"/>
  <c r="I80" i="17" s="1"/>
  <c r="I81" i="17"/>
  <c r="I73" i="17"/>
  <c r="I71" i="17"/>
  <c r="I69" i="17"/>
  <c r="I65" i="17"/>
  <c r="I64" i="17"/>
  <c r="I62" i="17"/>
  <c r="I60" i="17"/>
  <c r="I59" i="17" s="1"/>
  <c r="I57" i="17"/>
  <c r="I52" i="17" s="1"/>
  <c r="I55" i="17"/>
  <c r="I45" i="17"/>
  <c r="I42" i="17"/>
  <c r="I39" i="17"/>
  <c r="I37" i="17"/>
  <c r="I33" i="17"/>
  <c r="I32" i="17" s="1"/>
  <c r="I29" i="17"/>
  <c r="I28" i="17"/>
  <c r="I26" i="17"/>
  <c r="I24" i="17"/>
  <c r="I23" i="17"/>
  <c r="I20" i="17"/>
  <c r="I17" i="17"/>
  <c r="I11" i="17"/>
  <c r="I8" i="17" s="1"/>
  <c r="I196" i="16"/>
  <c r="I194" i="16"/>
  <c r="I192" i="16"/>
  <c r="I185" i="16"/>
  <c r="I181" i="16"/>
  <c r="I176" i="16"/>
  <c r="I174" i="16"/>
  <c r="I170" i="16"/>
  <c r="I167" i="16"/>
  <c r="I163" i="16"/>
  <c r="I161" i="16"/>
  <c r="I154" i="16"/>
  <c r="I148" i="16" s="1"/>
  <c r="I151" i="16"/>
  <c r="I144" i="16"/>
  <c r="I143" i="16"/>
  <c r="I139" i="16"/>
  <c r="I134" i="16"/>
  <c r="I133" i="16" s="1"/>
  <c r="I127" i="16"/>
  <c r="I126" i="16" s="1"/>
  <c r="I121" i="16"/>
  <c r="I119" i="16"/>
  <c r="I114" i="16"/>
  <c r="I113" i="16" s="1"/>
  <c r="I109" i="16"/>
  <c r="I107" i="16"/>
  <c r="I105" i="16"/>
  <c r="I102" i="16"/>
  <c r="I96" i="16"/>
  <c r="I92" i="16"/>
  <c r="I86" i="16" s="1"/>
  <c r="I87" i="16"/>
  <c r="I83" i="16"/>
  <c r="I81" i="16"/>
  <c r="I73" i="16"/>
  <c r="I71" i="16"/>
  <c r="I69" i="16"/>
  <c r="I65" i="16"/>
  <c r="I64" i="16"/>
  <c r="I62" i="16"/>
  <c r="I60" i="16"/>
  <c r="I57" i="16"/>
  <c r="I55" i="16"/>
  <c r="I45" i="16"/>
  <c r="I42" i="16"/>
  <c r="I39" i="16"/>
  <c r="I37" i="16"/>
  <c r="I33" i="16"/>
  <c r="I29" i="16"/>
  <c r="I28" i="16"/>
  <c r="I26" i="16"/>
  <c r="I24" i="16"/>
  <c r="I23" i="16" s="1"/>
  <c r="I20" i="16"/>
  <c r="I17" i="16"/>
  <c r="I11" i="16"/>
  <c r="I8" i="16" s="1"/>
  <c r="I196" i="15"/>
  <c r="I194" i="15"/>
  <c r="I192" i="15"/>
  <c r="I185" i="15"/>
  <c r="I181" i="15"/>
  <c r="I176" i="15"/>
  <c r="I174" i="15"/>
  <c r="I170" i="15"/>
  <c r="I167" i="15"/>
  <c r="I163" i="15"/>
  <c r="I161" i="15"/>
  <c r="I154" i="15"/>
  <c r="I151" i="15"/>
  <c r="I144" i="15"/>
  <c r="I143" i="15"/>
  <c r="I139" i="15"/>
  <c r="I134" i="15"/>
  <c r="I127" i="15"/>
  <c r="I126" i="15" s="1"/>
  <c r="I121" i="15"/>
  <c r="I119" i="15"/>
  <c r="I114" i="15"/>
  <c r="I109" i="15"/>
  <c r="I107" i="15"/>
  <c r="I105" i="15"/>
  <c r="I104" i="15" s="1"/>
  <c r="I102" i="15"/>
  <c r="I96" i="15"/>
  <c r="I92" i="15"/>
  <c r="I86" i="15" s="1"/>
  <c r="I87" i="15"/>
  <c r="I83" i="15"/>
  <c r="I81" i="15"/>
  <c r="I73" i="15"/>
  <c r="I71" i="15"/>
  <c r="I69" i="15"/>
  <c r="I65" i="15"/>
  <c r="I64" i="15"/>
  <c r="I62" i="15"/>
  <c r="I59" i="15" s="1"/>
  <c r="I60" i="15"/>
  <c r="I57" i="15"/>
  <c r="I55" i="15"/>
  <c r="I45" i="15"/>
  <c r="I42" i="15"/>
  <c r="I41" i="15" s="1"/>
  <c r="I39" i="15"/>
  <c r="I37" i="15"/>
  <c r="I33" i="15"/>
  <c r="I29" i="15"/>
  <c r="I28" i="15"/>
  <c r="I26" i="15"/>
  <c r="I24" i="15"/>
  <c r="I23" i="15"/>
  <c r="I20" i="15"/>
  <c r="I17" i="15"/>
  <c r="I11" i="15"/>
  <c r="I8" i="15" s="1"/>
  <c r="I196" i="14"/>
  <c r="I194" i="14"/>
  <c r="I192" i="14"/>
  <c r="I185" i="14"/>
  <c r="I181" i="14"/>
  <c r="I176" i="14"/>
  <c r="I174" i="14"/>
  <c r="I170" i="14"/>
  <c r="I167" i="14"/>
  <c r="I163" i="14"/>
  <c r="I161" i="14"/>
  <c r="I154" i="14"/>
  <c r="I151" i="14"/>
  <c r="I148" i="14" s="1"/>
  <c r="I144" i="14"/>
  <c r="I143" i="14"/>
  <c r="I139" i="14"/>
  <c r="I134" i="14"/>
  <c r="I127" i="14"/>
  <c r="I126" i="14" s="1"/>
  <c r="I121" i="14"/>
  <c r="I119" i="14"/>
  <c r="I114" i="14"/>
  <c r="I109" i="14"/>
  <c r="I107" i="14"/>
  <c r="I105" i="14"/>
  <c r="I102" i="14"/>
  <c r="I96" i="14"/>
  <c r="I92" i="14"/>
  <c r="I87" i="14"/>
  <c r="I83" i="14"/>
  <c r="I81" i="14"/>
  <c r="I80" i="14" s="1"/>
  <c r="I73" i="14"/>
  <c r="I71" i="14"/>
  <c r="I69" i="14"/>
  <c r="I65" i="14"/>
  <c r="I64" i="14" s="1"/>
  <c r="I62" i="14"/>
  <c r="I60" i="14"/>
  <c r="I59" i="14"/>
  <c r="I57" i="14"/>
  <c r="I55" i="14"/>
  <c r="I52" i="14" s="1"/>
  <c r="I45" i="14"/>
  <c r="I42" i="14"/>
  <c r="I39" i="14"/>
  <c r="I37" i="14"/>
  <c r="I33" i="14"/>
  <c r="I29" i="14"/>
  <c r="I28" i="14" s="1"/>
  <c r="I26" i="14"/>
  <c r="I24" i="14"/>
  <c r="I23" i="14" s="1"/>
  <c r="I20" i="14"/>
  <c r="I17" i="14"/>
  <c r="I11" i="14"/>
  <c r="I8" i="14" s="1"/>
  <c r="I196" i="13"/>
  <c r="I194" i="13"/>
  <c r="I192" i="13"/>
  <c r="I185" i="13"/>
  <c r="I181" i="13"/>
  <c r="I176" i="13"/>
  <c r="I174" i="13"/>
  <c r="I170" i="13"/>
  <c r="I167" i="13"/>
  <c r="I163" i="13"/>
  <c r="I161" i="13"/>
  <c r="I154" i="13"/>
  <c r="I151" i="13"/>
  <c r="I144" i="13"/>
  <c r="I143" i="13" s="1"/>
  <c r="I139" i="13"/>
  <c r="I134" i="13"/>
  <c r="I133" i="13" s="1"/>
  <c r="I127" i="13"/>
  <c r="I126" i="13" s="1"/>
  <c r="I121" i="13"/>
  <c r="I119" i="13"/>
  <c r="I114" i="13"/>
  <c r="I109" i="13"/>
  <c r="I107" i="13"/>
  <c r="I105" i="13"/>
  <c r="I102" i="13"/>
  <c r="I96" i="13"/>
  <c r="I92" i="13"/>
  <c r="I87" i="13"/>
  <c r="I83" i="13"/>
  <c r="I81" i="13"/>
  <c r="I73" i="13"/>
  <c r="I71" i="13"/>
  <c r="I69" i="13"/>
  <c r="I65" i="13"/>
  <c r="I64" i="13" s="1"/>
  <c r="I62" i="13"/>
  <c r="I60" i="13"/>
  <c r="I59" i="13" s="1"/>
  <c r="I57" i="13"/>
  <c r="I55" i="13"/>
  <c r="I45" i="13"/>
  <c r="I42" i="13"/>
  <c r="I41" i="13" s="1"/>
  <c r="I39" i="13"/>
  <c r="I37" i="13"/>
  <c r="I33" i="13"/>
  <c r="I29" i="13"/>
  <c r="I28" i="13" s="1"/>
  <c r="I26" i="13"/>
  <c r="I24" i="13"/>
  <c r="I23" i="13" s="1"/>
  <c r="I20" i="13"/>
  <c r="I17" i="13"/>
  <c r="I11" i="13"/>
  <c r="I8" i="13" s="1"/>
  <c r="I196" i="12"/>
  <c r="I194" i="12"/>
  <c r="I192" i="12"/>
  <c r="I185" i="12"/>
  <c r="I181" i="12"/>
  <c r="I176" i="12"/>
  <c r="I174" i="12"/>
  <c r="I170" i="12"/>
  <c r="I167" i="12"/>
  <c r="I163" i="12"/>
  <c r="I161" i="12"/>
  <c r="I154" i="12"/>
  <c r="I151" i="12"/>
  <c r="I144" i="12"/>
  <c r="I143" i="12" s="1"/>
  <c r="I139" i="12"/>
  <c r="I134" i="12"/>
  <c r="I127" i="12"/>
  <c r="I126" i="12" s="1"/>
  <c r="I121" i="12"/>
  <c r="I119" i="12"/>
  <c r="I114" i="12"/>
  <c r="I109" i="12"/>
  <c r="I107" i="12"/>
  <c r="I105" i="12"/>
  <c r="I102" i="12"/>
  <c r="I96" i="12"/>
  <c r="I92" i="12"/>
  <c r="I87" i="12"/>
  <c r="I83" i="12"/>
  <c r="I81" i="12"/>
  <c r="I73" i="12"/>
  <c r="I71" i="12"/>
  <c r="I68" i="12" s="1"/>
  <c r="I69" i="12"/>
  <c r="I65" i="12"/>
  <c r="I64" i="12" s="1"/>
  <c r="I62" i="12"/>
  <c r="I60" i="12"/>
  <c r="I59" i="12" s="1"/>
  <c r="I57" i="12"/>
  <c r="I55" i="12"/>
  <c r="I45" i="12"/>
  <c r="I42" i="12"/>
  <c r="I41" i="12" s="1"/>
  <c r="I39" i="12"/>
  <c r="I37" i="12"/>
  <c r="I33" i="12"/>
  <c r="I29" i="12"/>
  <c r="I28" i="12" s="1"/>
  <c r="I26" i="12"/>
  <c r="I24" i="12"/>
  <c r="I23" i="12"/>
  <c r="I20" i="12"/>
  <c r="I17" i="12"/>
  <c r="I11" i="12"/>
  <c r="I8" i="12"/>
  <c r="I196" i="11"/>
  <c r="I194" i="11"/>
  <c r="I192" i="11"/>
  <c r="I185" i="11"/>
  <c r="I184" i="11" s="1"/>
  <c r="I183" i="11" s="1"/>
  <c r="I181" i="11"/>
  <c r="I176" i="11"/>
  <c r="I174" i="11"/>
  <c r="I170" i="11"/>
  <c r="I167" i="11"/>
  <c r="I163" i="11"/>
  <c r="I161" i="11"/>
  <c r="I154" i="11"/>
  <c r="I148" i="11" s="1"/>
  <c r="I151" i="11"/>
  <c r="I144" i="11"/>
  <c r="I143" i="11"/>
  <c r="I139" i="11"/>
  <c r="I134" i="11"/>
  <c r="I133" i="11" s="1"/>
  <c r="I127" i="11"/>
  <c r="I126" i="11" s="1"/>
  <c r="I121" i="11"/>
  <c r="I119" i="11"/>
  <c r="I114" i="11"/>
  <c r="I109" i="11"/>
  <c r="I107" i="11"/>
  <c r="I105" i="11"/>
  <c r="I102" i="11"/>
  <c r="I96" i="11"/>
  <c r="I92" i="11"/>
  <c r="I86" i="11" s="1"/>
  <c r="I87" i="11"/>
  <c r="I83" i="11"/>
  <c r="I81" i="11"/>
  <c r="I73" i="11"/>
  <c r="I71" i="11"/>
  <c r="I69" i="11"/>
  <c r="I65" i="11"/>
  <c r="I64" i="11"/>
  <c r="I62" i="11"/>
  <c r="I60" i="11"/>
  <c r="I57" i="11"/>
  <c r="I55" i="11"/>
  <c r="I45" i="11"/>
  <c r="I42" i="11"/>
  <c r="I39" i="11"/>
  <c r="I37" i="11"/>
  <c r="I33" i="11"/>
  <c r="I29" i="11"/>
  <c r="I28" i="11"/>
  <c r="I26" i="11"/>
  <c r="I24" i="11"/>
  <c r="I23" i="11" s="1"/>
  <c r="I20" i="11"/>
  <c r="I17" i="11"/>
  <c r="I11" i="11"/>
  <c r="I8" i="11" s="1"/>
  <c r="I196" i="10"/>
  <c r="I194" i="10"/>
  <c r="I192" i="10"/>
  <c r="I185" i="10"/>
  <c r="I181" i="10"/>
  <c r="I176" i="10"/>
  <c r="I174" i="10"/>
  <c r="I170" i="10"/>
  <c r="I167" i="10"/>
  <c r="I163" i="10"/>
  <c r="I161" i="10"/>
  <c r="I154" i="10"/>
  <c r="I151" i="10"/>
  <c r="I148" i="10" s="1"/>
  <c r="I144" i="10"/>
  <c r="I143" i="10" s="1"/>
  <c r="I139" i="10"/>
  <c r="I133" i="10" s="1"/>
  <c r="I134" i="10"/>
  <c r="I127" i="10"/>
  <c r="I126" i="10" s="1"/>
  <c r="I121" i="10"/>
  <c r="I119" i="10"/>
  <c r="I114" i="10"/>
  <c r="I109" i="10"/>
  <c r="I107" i="10"/>
  <c r="I105" i="10"/>
  <c r="I104" i="10" s="1"/>
  <c r="I102" i="10"/>
  <c r="I96" i="10"/>
  <c r="I92" i="10"/>
  <c r="I87" i="10"/>
  <c r="I83" i="10"/>
  <c r="I81" i="10"/>
  <c r="I80" i="10" s="1"/>
  <c r="I73" i="10"/>
  <c r="I71" i="10"/>
  <c r="I69" i="10"/>
  <c r="I65" i="10"/>
  <c r="I64" i="10"/>
  <c r="I62" i="10"/>
  <c r="I60" i="10"/>
  <c r="I57" i="10"/>
  <c r="I52" i="10" s="1"/>
  <c r="I55" i="10"/>
  <c r="I45" i="10"/>
  <c r="I42" i="10"/>
  <c r="I39" i="10"/>
  <c r="I37" i="10"/>
  <c r="I33" i="10"/>
  <c r="I29" i="10"/>
  <c r="I28" i="10"/>
  <c r="I26" i="10"/>
  <c r="I24" i="10"/>
  <c r="I23" i="10" s="1"/>
  <c r="I20" i="10"/>
  <c r="I17" i="10"/>
  <c r="I11" i="10"/>
  <c r="I8" i="10" s="1"/>
  <c r="I204" i="9"/>
  <c r="I195" i="9"/>
  <c r="I191" i="9"/>
  <c r="I186" i="9"/>
  <c r="I184" i="9"/>
  <c r="I180" i="9"/>
  <c r="I177" i="9"/>
  <c r="I173" i="9"/>
  <c r="I171" i="9"/>
  <c r="I161" i="9"/>
  <c r="I158" i="9" s="1"/>
  <c r="I149" i="9"/>
  <c r="I143" i="9" s="1"/>
  <c r="I144" i="9"/>
  <c r="I129" i="9"/>
  <c r="I123" i="9" s="1"/>
  <c r="I119" i="9"/>
  <c r="I117" i="9"/>
  <c r="I112" i="9"/>
  <c r="I106" i="9"/>
  <c r="I96" i="9" s="1"/>
  <c r="I75" i="9"/>
  <c r="I73" i="9"/>
  <c r="I70" i="9" s="1"/>
  <c r="I67" i="9"/>
  <c r="I66" i="9" s="1"/>
  <c r="I64" i="9"/>
  <c r="I62" i="9"/>
  <c r="I61" i="9" s="1"/>
  <c r="I59" i="9"/>
  <c r="I57" i="9"/>
  <c r="I47" i="9"/>
  <c r="I43" i="9" s="1"/>
  <c r="I41" i="9"/>
  <c r="I39" i="9"/>
  <c r="I31" i="9"/>
  <c r="I30" i="9"/>
  <c r="I26" i="9"/>
  <c r="I25" i="9" s="1"/>
  <c r="I22" i="9"/>
  <c r="I18" i="9" s="1"/>
  <c r="I196" i="8"/>
  <c r="I194" i="8"/>
  <c r="I192" i="8"/>
  <c r="I185" i="8"/>
  <c r="I181" i="8"/>
  <c r="I176" i="8"/>
  <c r="I174" i="8"/>
  <c r="I173" i="8" s="1"/>
  <c r="I170" i="8"/>
  <c r="I167" i="8"/>
  <c r="I163" i="8"/>
  <c r="I161" i="8"/>
  <c r="I154" i="8"/>
  <c r="I151" i="8"/>
  <c r="I144" i="8"/>
  <c r="I143" i="8" s="1"/>
  <c r="I139" i="8"/>
  <c r="I134" i="8"/>
  <c r="I133" i="8" s="1"/>
  <c r="I127" i="8"/>
  <c r="I126" i="8" s="1"/>
  <c r="I121" i="8"/>
  <c r="I119" i="8"/>
  <c r="I114" i="8"/>
  <c r="I113" i="8" s="1"/>
  <c r="I109" i="8"/>
  <c r="I107" i="8"/>
  <c r="I105" i="8"/>
  <c r="I104" i="8" s="1"/>
  <c r="I102" i="8"/>
  <c r="I96" i="8"/>
  <c r="I92" i="8"/>
  <c r="I87" i="8"/>
  <c r="I83" i="8"/>
  <c r="I81" i="8"/>
  <c r="I73" i="8"/>
  <c r="I71" i="8"/>
  <c r="I69" i="8"/>
  <c r="I68" i="8" s="1"/>
  <c r="I65" i="8"/>
  <c r="I64" i="8" s="1"/>
  <c r="I62" i="8"/>
  <c r="I60" i="8"/>
  <c r="I57" i="8"/>
  <c r="I52" i="8" s="1"/>
  <c r="I55" i="8"/>
  <c r="I45" i="8"/>
  <c r="I42" i="8"/>
  <c r="I41" i="8" s="1"/>
  <c r="I39" i="8"/>
  <c r="I37" i="8"/>
  <c r="I33" i="8"/>
  <c r="I29" i="8"/>
  <c r="I28" i="8" s="1"/>
  <c r="I26" i="8"/>
  <c r="I24" i="8"/>
  <c r="I23" i="8" s="1"/>
  <c r="I20" i="8"/>
  <c r="I17" i="8"/>
  <c r="I11" i="8"/>
  <c r="I8" i="8" s="1"/>
  <c r="I196" i="7"/>
  <c r="I194" i="7"/>
  <c r="I192" i="7"/>
  <c r="I185" i="7"/>
  <c r="I181" i="7"/>
  <c r="I176" i="7"/>
  <c r="I174" i="7"/>
  <c r="I170" i="7"/>
  <c r="I167" i="7"/>
  <c r="I163" i="7"/>
  <c r="I161" i="7"/>
  <c r="I154" i="7"/>
  <c r="I151" i="7"/>
  <c r="I144" i="7"/>
  <c r="I143" i="7"/>
  <c r="I139" i="7"/>
  <c r="I133" i="7" s="1"/>
  <c r="I134" i="7"/>
  <c r="I127" i="7"/>
  <c r="I126" i="7" s="1"/>
  <c r="I121" i="7"/>
  <c r="I119" i="7"/>
  <c r="I114" i="7"/>
  <c r="I109" i="7"/>
  <c r="I107" i="7"/>
  <c r="I105" i="7"/>
  <c r="I104" i="7" s="1"/>
  <c r="I102" i="7"/>
  <c r="I96" i="7"/>
  <c r="I92" i="7"/>
  <c r="I87" i="7"/>
  <c r="I83" i="7"/>
  <c r="I81" i="7"/>
  <c r="I73" i="7"/>
  <c r="I71" i="7"/>
  <c r="I69" i="7"/>
  <c r="I65" i="7"/>
  <c r="I64" i="7" s="1"/>
  <c r="I62" i="7"/>
  <c r="I59" i="7" s="1"/>
  <c r="I60" i="7"/>
  <c r="I57" i="7"/>
  <c r="I55" i="7"/>
  <c r="I45" i="7"/>
  <c r="I42" i="7"/>
  <c r="I39" i="7"/>
  <c r="I37" i="7"/>
  <c r="I33" i="7"/>
  <c r="I32" i="7" s="1"/>
  <c r="I29" i="7"/>
  <c r="I28" i="7"/>
  <c r="I26" i="7"/>
  <c r="I24" i="7"/>
  <c r="I23" i="7" s="1"/>
  <c r="I20" i="7"/>
  <c r="I17" i="7"/>
  <c r="I11" i="7"/>
  <c r="I8" i="7" s="1"/>
  <c r="I196" i="6"/>
  <c r="I194" i="6"/>
  <c r="I192" i="6"/>
  <c r="I185" i="6"/>
  <c r="I181" i="6"/>
  <c r="I176" i="6"/>
  <c r="I173" i="6" s="1"/>
  <c r="I174" i="6"/>
  <c r="I170" i="6"/>
  <c r="I167" i="6"/>
  <c r="I163" i="6"/>
  <c r="I161" i="6"/>
  <c r="I154" i="6"/>
  <c r="I151" i="6"/>
  <c r="I144" i="6"/>
  <c r="I143" i="6"/>
  <c r="I139" i="6"/>
  <c r="I133" i="6" s="1"/>
  <c r="I134" i="6"/>
  <c r="I127" i="6"/>
  <c r="I126" i="6" s="1"/>
  <c r="I121" i="6"/>
  <c r="I119" i="6"/>
  <c r="I114" i="6"/>
  <c r="I109" i="6"/>
  <c r="I107" i="6"/>
  <c r="I105" i="6"/>
  <c r="I102" i="6"/>
  <c r="I96" i="6"/>
  <c r="I92" i="6"/>
  <c r="I87" i="6"/>
  <c r="I83" i="6"/>
  <c r="I81" i="6"/>
  <c r="I73" i="6"/>
  <c r="I71" i="6"/>
  <c r="I68" i="6" s="1"/>
  <c r="I69" i="6"/>
  <c r="I65" i="6"/>
  <c r="I64" i="6"/>
  <c r="I62" i="6"/>
  <c r="I60" i="6"/>
  <c r="I59" i="6" s="1"/>
  <c r="I57" i="6"/>
  <c r="I55" i="6"/>
  <c r="I45" i="6"/>
  <c r="I42" i="6"/>
  <c r="I39" i="6"/>
  <c r="I37" i="6"/>
  <c r="I33" i="6"/>
  <c r="I29" i="6"/>
  <c r="I28" i="6"/>
  <c r="I26" i="6"/>
  <c r="I24" i="6"/>
  <c r="I23" i="6"/>
  <c r="I20" i="6"/>
  <c r="I17" i="6"/>
  <c r="I11" i="6"/>
  <c r="I8" i="6" s="1"/>
  <c r="I196" i="5"/>
  <c r="I194" i="5"/>
  <c r="I192" i="5"/>
  <c r="I185" i="5"/>
  <c r="I181" i="5"/>
  <c r="I176" i="5"/>
  <c r="I174" i="5"/>
  <c r="I170" i="5"/>
  <c r="I167" i="5"/>
  <c r="I163" i="5"/>
  <c r="I161" i="5"/>
  <c r="I154" i="5"/>
  <c r="I151" i="5"/>
  <c r="I144" i="5"/>
  <c r="I143" i="5" s="1"/>
  <c r="I139" i="5"/>
  <c r="I134" i="5"/>
  <c r="I127" i="5"/>
  <c r="I126" i="5" s="1"/>
  <c r="I121" i="5"/>
  <c r="I119" i="5"/>
  <c r="I114" i="5"/>
  <c r="I109" i="5"/>
  <c r="I107" i="5"/>
  <c r="I105" i="5"/>
  <c r="I104" i="5" s="1"/>
  <c r="I102" i="5"/>
  <c r="I96" i="5"/>
  <c r="I92" i="5"/>
  <c r="I87" i="5"/>
  <c r="I83" i="5"/>
  <c r="I81" i="5"/>
  <c r="I73" i="5"/>
  <c r="I71" i="5"/>
  <c r="I69" i="5"/>
  <c r="I65" i="5"/>
  <c r="I64" i="5" s="1"/>
  <c r="I62" i="5"/>
  <c r="I60" i="5"/>
  <c r="I59" i="5" s="1"/>
  <c r="I57" i="5"/>
  <c r="I55" i="5"/>
  <c r="I45" i="5"/>
  <c r="I42" i="5"/>
  <c r="I41" i="5" s="1"/>
  <c r="I39" i="5"/>
  <c r="I37" i="5"/>
  <c r="I33" i="5"/>
  <c r="I29" i="5"/>
  <c r="I28" i="5" s="1"/>
  <c r="I26" i="5"/>
  <c r="I24" i="5"/>
  <c r="I23" i="5" s="1"/>
  <c r="I20" i="5"/>
  <c r="I17" i="5"/>
  <c r="I11" i="5"/>
  <c r="I8" i="5" s="1"/>
  <c r="I196" i="4"/>
  <c r="I194" i="4"/>
  <c r="I192" i="4"/>
  <c r="I185" i="4"/>
  <c r="I181" i="4"/>
  <c r="I176" i="4"/>
  <c r="I174" i="4"/>
  <c r="I170" i="4"/>
  <c r="I167" i="4"/>
  <c r="I163" i="4"/>
  <c r="I161" i="4"/>
  <c r="I160" i="4" s="1"/>
  <c r="I154" i="4"/>
  <c r="I151" i="4"/>
  <c r="I144" i="4"/>
  <c r="I143" i="4"/>
  <c r="I139" i="4"/>
  <c r="I134" i="4"/>
  <c r="I133" i="4" s="1"/>
  <c r="I127" i="4"/>
  <c r="I126" i="4" s="1"/>
  <c r="I121" i="4"/>
  <c r="I119" i="4"/>
  <c r="I114" i="4"/>
  <c r="I113" i="4" s="1"/>
  <c r="I109" i="4"/>
  <c r="I107" i="4"/>
  <c r="I105" i="4"/>
  <c r="I102" i="4"/>
  <c r="I96" i="4"/>
  <c r="I92" i="4"/>
  <c r="I87" i="4"/>
  <c r="I83" i="4"/>
  <c r="I81" i="4"/>
  <c r="I73" i="4"/>
  <c r="I71" i="4"/>
  <c r="I69" i="4"/>
  <c r="I65" i="4"/>
  <c r="I64" i="4"/>
  <c r="I62" i="4"/>
  <c r="I60" i="4"/>
  <c r="I57" i="4"/>
  <c r="I55" i="4"/>
  <c r="I45" i="4"/>
  <c r="I42" i="4"/>
  <c r="I41" i="4" s="1"/>
  <c r="I39" i="4"/>
  <c r="I37" i="4"/>
  <c r="I33" i="4"/>
  <c r="I29" i="4"/>
  <c r="I28" i="4"/>
  <c r="I26" i="4"/>
  <c r="I24" i="4"/>
  <c r="I23" i="4" s="1"/>
  <c r="I20" i="4"/>
  <c r="I17" i="4"/>
  <c r="I11" i="4"/>
  <c r="I8" i="4" s="1"/>
  <c r="I196" i="3"/>
  <c r="I194" i="3"/>
  <c r="I192" i="3"/>
  <c r="I185" i="3"/>
  <c r="I181" i="3"/>
  <c r="I176" i="3"/>
  <c r="I174" i="3"/>
  <c r="I170" i="3"/>
  <c r="I167" i="3"/>
  <c r="I163" i="3"/>
  <c r="I161" i="3"/>
  <c r="I154" i="3"/>
  <c r="I151" i="3"/>
  <c r="I144" i="3"/>
  <c r="I143" i="3" s="1"/>
  <c r="I139" i="3"/>
  <c r="I134" i="3"/>
  <c r="I127" i="3"/>
  <c r="I126" i="3" s="1"/>
  <c r="I121" i="3"/>
  <c r="I119" i="3"/>
  <c r="I114" i="3"/>
  <c r="I109" i="3"/>
  <c r="I107" i="3"/>
  <c r="I105" i="3"/>
  <c r="I104" i="3" s="1"/>
  <c r="I102" i="3"/>
  <c r="I96" i="3"/>
  <c r="I92" i="3"/>
  <c r="I87" i="3"/>
  <c r="I83" i="3"/>
  <c r="I81" i="3"/>
  <c r="I73" i="3"/>
  <c r="I71" i="3"/>
  <c r="I69" i="3"/>
  <c r="I65" i="3"/>
  <c r="I64" i="3"/>
  <c r="I62" i="3"/>
  <c r="I60" i="3"/>
  <c r="I59" i="3" s="1"/>
  <c r="I57" i="3"/>
  <c r="I52" i="3" s="1"/>
  <c r="I55" i="3"/>
  <c r="I45" i="3"/>
  <c r="I42" i="3"/>
  <c r="I41" i="3" s="1"/>
  <c r="I39" i="3"/>
  <c r="I37" i="3"/>
  <c r="I33" i="3"/>
  <c r="I29" i="3"/>
  <c r="I28" i="3" s="1"/>
  <c r="I26" i="3"/>
  <c r="I24" i="3"/>
  <c r="I23" i="3" s="1"/>
  <c r="I20" i="3"/>
  <c r="I17" i="3"/>
  <c r="I11" i="3"/>
  <c r="I8" i="3" s="1"/>
  <c r="I127" i="2"/>
  <c r="I126" i="2" s="1"/>
  <c r="I196" i="2"/>
  <c r="I194" i="2"/>
  <c r="I192" i="2"/>
  <c r="I185" i="2"/>
  <c r="I181" i="2"/>
  <c r="I176" i="2"/>
  <c r="I173" i="2" s="1"/>
  <c r="I174" i="2"/>
  <c r="I170" i="2"/>
  <c r="I167" i="2"/>
  <c r="I163" i="2"/>
  <c r="I160" i="2" s="1"/>
  <c r="I161" i="2"/>
  <c r="I154" i="2"/>
  <c r="I151" i="2"/>
  <c r="I144" i="2"/>
  <c r="I143" i="2" s="1"/>
  <c r="I139" i="2"/>
  <c r="I134" i="2"/>
  <c r="I133" i="2" s="1"/>
  <c r="I121" i="2"/>
  <c r="I113" i="2" s="1"/>
  <c r="I119" i="2"/>
  <c r="I114" i="2"/>
  <c r="I109" i="2"/>
  <c r="I107" i="2"/>
  <c r="I105" i="2"/>
  <c r="I102" i="2"/>
  <c r="I96" i="2"/>
  <c r="I92" i="2"/>
  <c r="I87" i="2"/>
  <c r="I83" i="2"/>
  <c r="I81" i="2"/>
  <c r="I80" i="2" s="1"/>
  <c r="I73" i="2"/>
  <c r="I71" i="2"/>
  <c r="I69" i="2"/>
  <c r="I65" i="2"/>
  <c r="I64" i="2" s="1"/>
  <c r="I62" i="2"/>
  <c r="I60" i="2"/>
  <c r="I57" i="2"/>
  <c r="I55" i="2"/>
  <c r="I52" i="2"/>
  <c r="I45" i="2"/>
  <c r="I42" i="2"/>
  <c r="I41" i="2" s="1"/>
  <c r="I39" i="2"/>
  <c r="I37" i="2"/>
  <c r="I33" i="2"/>
  <c r="I29" i="2"/>
  <c r="I28" i="2" s="1"/>
  <c r="I26" i="2"/>
  <c r="I24" i="2"/>
  <c r="I23" i="2" s="1"/>
  <c r="I20" i="2"/>
  <c r="I17" i="2"/>
  <c r="I11" i="2"/>
  <c r="I200" i="25"/>
  <c r="I185" i="25"/>
  <c r="I183" i="25"/>
  <c r="I174" i="25"/>
  <c r="I171" i="25"/>
  <c r="I169" i="25"/>
  <c r="I162" i="25"/>
  <c r="I154" i="25"/>
  <c r="I153" i="25"/>
  <c r="I150" i="25"/>
  <c r="I145" i="25"/>
  <c r="I143" i="25"/>
  <c r="I140" i="25"/>
  <c r="I138" i="25"/>
  <c r="I135" i="25"/>
  <c r="I133" i="25"/>
  <c r="I128" i="25"/>
  <c r="I121" i="25"/>
  <c r="I115" i="25"/>
  <c r="I112" i="25"/>
  <c r="I109" i="25"/>
  <c r="I106" i="25"/>
  <c r="I104" i="25"/>
  <c r="I102" i="25"/>
  <c r="I100" i="25"/>
  <c r="I98" i="25"/>
  <c r="I94" i="25"/>
  <c r="I87" i="25"/>
  <c r="I80" i="25"/>
  <c r="I79" i="25" s="1"/>
  <c r="I77" i="25"/>
  <c r="I75" i="25"/>
  <c r="I72" i="25"/>
  <c r="I71" i="25"/>
  <c r="I63" i="25"/>
  <c r="I60" i="25"/>
  <c r="I58" i="25"/>
  <c r="I56" i="25"/>
  <c r="I52" i="25"/>
  <c r="I51" i="25"/>
  <c r="I50" i="25"/>
  <c r="I37" i="25"/>
  <c r="I35" i="25"/>
  <c r="I11" i="25"/>
  <c r="I10" i="25" s="1"/>
  <c r="I170" i="9" l="1"/>
  <c r="I80" i="11"/>
  <c r="I148" i="17"/>
  <c r="I32" i="4"/>
  <c r="I148" i="4"/>
  <c r="I184" i="4"/>
  <c r="I183" i="4" s="1"/>
  <c r="I113" i="7"/>
  <c r="I114" i="9"/>
  <c r="I41" i="10"/>
  <c r="I32" i="11"/>
  <c r="I59" i="11"/>
  <c r="I133" i="12"/>
  <c r="I133" i="15"/>
  <c r="I32" i="16"/>
  <c r="I59" i="16"/>
  <c r="I52" i="18"/>
  <c r="I173" i="20"/>
  <c r="I41" i="21"/>
  <c r="I31" i="21" s="1"/>
  <c r="I52" i="16"/>
  <c r="I133" i="22"/>
  <c r="I80" i="4"/>
  <c r="I133" i="3"/>
  <c r="I52" i="6"/>
  <c r="I86" i="7"/>
  <c r="I52" i="15"/>
  <c r="I32" i="18"/>
  <c r="I80" i="18"/>
  <c r="I113" i="18"/>
  <c r="I173" i="18"/>
  <c r="I184" i="20"/>
  <c r="I183" i="20" s="1"/>
  <c r="I173" i="22"/>
  <c r="I52" i="11"/>
  <c r="I52" i="20"/>
  <c r="I52" i="7"/>
  <c r="I173" i="11"/>
  <c r="I86" i="17"/>
  <c r="I183" i="9"/>
  <c r="I95" i="9" s="1"/>
  <c r="I41" i="14"/>
  <c r="I133" i="14"/>
  <c r="I160" i="14"/>
  <c r="I113" i="15"/>
  <c r="I85" i="15" s="1"/>
  <c r="I86" i="21"/>
  <c r="I80" i="3"/>
  <c r="I31" i="3" s="1"/>
  <c r="I148" i="3"/>
  <c r="I133" i="5"/>
  <c r="I80" i="6"/>
  <c r="I41" i="7"/>
  <c r="I59" i="10"/>
  <c r="I52" i="13"/>
  <c r="I80" i="13"/>
  <c r="I32" i="15"/>
  <c r="I86" i="18"/>
  <c r="I184" i="18"/>
  <c r="I183" i="18" s="1"/>
  <c r="I68" i="20"/>
  <c r="I59" i="21"/>
  <c r="I113" i="21"/>
  <c r="I184" i="21"/>
  <c r="I183" i="21" s="1"/>
  <c r="I80" i="22"/>
  <c r="I113" i="22"/>
  <c r="I52" i="23"/>
  <c r="I41" i="24"/>
  <c r="I133" i="24"/>
  <c r="I160" i="24"/>
  <c r="I9" i="25"/>
  <c r="I184" i="8"/>
  <c r="I183" i="8" s="1"/>
  <c r="I80" i="8"/>
  <c r="I148" i="8"/>
  <c r="I59" i="8"/>
  <c r="I32" i="8"/>
  <c r="I34" i="9"/>
  <c r="I61" i="25"/>
  <c r="I68" i="22"/>
  <c r="K202" i="25"/>
  <c r="I34" i="25"/>
  <c r="I49" i="25"/>
  <c r="I108" i="25"/>
  <c r="I90" i="25"/>
  <c r="I147" i="25"/>
  <c r="I130" i="25"/>
  <c r="I82" i="9"/>
  <c r="I33" i="9" s="1"/>
  <c r="I8" i="9" s="1"/>
  <c r="N7" i="9" s="1"/>
  <c r="I86" i="24"/>
  <c r="I85" i="24" s="1"/>
  <c r="I32" i="24"/>
  <c r="I52" i="24"/>
  <c r="I68" i="24"/>
  <c r="I113" i="24"/>
  <c r="I184" i="24"/>
  <c r="I183" i="24" s="1"/>
  <c r="I173" i="24"/>
  <c r="I32" i="23"/>
  <c r="I68" i="23"/>
  <c r="I113" i="23"/>
  <c r="I184" i="23"/>
  <c r="I183" i="23" s="1"/>
  <c r="I160" i="23"/>
  <c r="I80" i="23"/>
  <c r="I104" i="23"/>
  <c r="I148" i="23"/>
  <c r="I173" i="23"/>
  <c r="I184" i="22"/>
  <c r="I183" i="22" s="1"/>
  <c r="I59" i="22"/>
  <c r="I104" i="22"/>
  <c r="I86" i="20"/>
  <c r="I160" i="20"/>
  <c r="I41" i="20"/>
  <c r="I80" i="20"/>
  <c r="I31" i="20" s="1"/>
  <c r="I104" i="20"/>
  <c r="I85" i="20" s="1"/>
  <c r="I148" i="20"/>
  <c r="I80" i="21"/>
  <c r="I148" i="21"/>
  <c r="I85" i="21" s="1"/>
  <c r="I173" i="21"/>
  <c r="I68" i="21"/>
  <c r="I160" i="21"/>
  <c r="I86" i="6"/>
  <c r="I32" i="6"/>
  <c r="I113" i="6"/>
  <c r="I85" i="6" s="1"/>
  <c r="I184" i="6"/>
  <c r="I183" i="6" s="1"/>
  <c r="I160" i="6"/>
  <c r="I41" i="6"/>
  <c r="I104" i="6"/>
  <c r="I148" i="6"/>
  <c r="I41" i="17"/>
  <c r="I104" i="17"/>
  <c r="I68" i="17"/>
  <c r="I31" i="17" s="1"/>
  <c r="I160" i="17"/>
  <c r="I41" i="16"/>
  <c r="I104" i="16"/>
  <c r="I80" i="16"/>
  <c r="I173" i="16"/>
  <c r="I85" i="16"/>
  <c r="I184" i="16"/>
  <c r="I183" i="16" s="1"/>
  <c r="I68" i="16"/>
  <c r="I160" i="16"/>
  <c r="I80" i="15"/>
  <c r="I148" i="15"/>
  <c r="I173" i="15"/>
  <c r="I184" i="15"/>
  <c r="I183" i="15" s="1"/>
  <c r="I68" i="15"/>
  <c r="I160" i="15"/>
  <c r="I104" i="14"/>
  <c r="I173" i="14"/>
  <c r="I86" i="14"/>
  <c r="I32" i="14"/>
  <c r="I31" i="14" s="1"/>
  <c r="I68" i="14"/>
  <c r="I113" i="14"/>
  <c r="I184" i="14"/>
  <c r="I183" i="14" s="1"/>
  <c r="I68" i="18"/>
  <c r="I31" i="18" s="1"/>
  <c r="I160" i="18"/>
  <c r="I41" i="18"/>
  <c r="I104" i="18"/>
  <c r="I86" i="13"/>
  <c r="I32" i="13"/>
  <c r="I68" i="13"/>
  <c r="I113" i="13"/>
  <c r="I184" i="13"/>
  <c r="I183" i="13" s="1"/>
  <c r="I160" i="13"/>
  <c r="I104" i="13"/>
  <c r="I148" i="13"/>
  <c r="I173" i="13"/>
  <c r="I32" i="12"/>
  <c r="I52" i="12"/>
  <c r="I86" i="12"/>
  <c r="I113" i="12"/>
  <c r="I184" i="12"/>
  <c r="I183" i="12" s="1"/>
  <c r="I160" i="12"/>
  <c r="I104" i="12"/>
  <c r="I80" i="12"/>
  <c r="I148" i="12"/>
  <c r="I173" i="12"/>
  <c r="I113" i="11"/>
  <c r="I68" i="11"/>
  <c r="I160" i="11"/>
  <c r="I41" i="11"/>
  <c r="I104" i="11"/>
  <c r="I32" i="10"/>
  <c r="I31" i="10" s="1"/>
  <c r="I68" i="10"/>
  <c r="I113" i="10"/>
  <c r="I184" i="10"/>
  <c r="I183" i="10" s="1"/>
  <c r="I160" i="10"/>
  <c r="I173" i="10"/>
  <c r="I86" i="10"/>
  <c r="I85" i="10" s="1"/>
  <c r="I86" i="8"/>
  <c r="I160" i="8"/>
  <c r="I184" i="7"/>
  <c r="I183" i="7" s="1"/>
  <c r="I68" i="7"/>
  <c r="I160" i="7"/>
  <c r="I80" i="7"/>
  <c r="I148" i="7"/>
  <c r="I85" i="7" s="1"/>
  <c r="I173" i="7"/>
  <c r="I86" i="4"/>
  <c r="I52" i="4"/>
  <c r="I68" i="4"/>
  <c r="I59" i="4"/>
  <c r="I104" i="4"/>
  <c r="I173" i="4"/>
  <c r="I173" i="3"/>
  <c r="I86" i="3"/>
  <c r="I32" i="3"/>
  <c r="I68" i="3"/>
  <c r="I113" i="3"/>
  <c r="I184" i="3"/>
  <c r="I183" i="3" s="1"/>
  <c r="I160" i="3"/>
  <c r="I32" i="2"/>
  <c r="I184" i="2"/>
  <c r="I183" i="2" s="1"/>
  <c r="I86" i="2"/>
  <c r="I85" i="2" s="1"/>
  <c r="I59" i="2"/>
  <c r="I148" i="2"/>
  <c r="I68" i="2"/>
  <c r="I104" i="2"/>
  <c r="I189" i="25"/>
  <c r="I148" i="22"/>
  <c r="I86" i="22"/>
  <c r="I52" i="22"/>
  <c r="I41" i="22"/>
  <c r="I32" i="22"/>
  <c r="I155" i="25"/>
  <c r="I152" i="25" s="1"/>
  <c r="I125" i="25"/>
  <c r="I117" i="25" s="1"/>
  <c r="I82" i="25"/>
  <c r="I70" i="25"/>
  <c r="I16" i="21"/>
  <c r="I7" i="21" s="1"/>
  <c r="I16" i="6"/>
  <c r="I7" i="6" s="1"/>
  <c r="I16" i="17"/>
  <c r="I7" i="17" s="1"/>
  <c r="I80" i="5"/>
  <c r="I148" i="5"/>
  <c r="I173" i="5"/>
  <c r="I32" i="5"/>
  <c r="I52" i="5"/>
  <c r="I86" i="5"/>
  <c r="I113" i="5"/>
  <c r="I184" i="5"/>
  <c r="I183" i="5" s="1"/>
  <c r="I68" i="5"/>
  <c r="I160" i="5"/>
  <c r="I177" i="25"/>
  <c r="I164" i="25"/>
  <c r="I137" i="25"/>
  <c r="I16" i="24"/>
  <c r="I7" i="24" s="1"/>
  <c r="I16" i="23"/>
  <c r="I7" i="23" s="1"/>
  <c r="I160" i="22"/>
  <c r="I16" i="22"/>
  <c r="I7" i="22" s="1"/>
  <c r="I16" i="20"/>
  <c r="I7" i="20" s="1"/>
  <c r="I16" i="18"/>
  <c r="I7" i="18" s="1"/>
  <c r="I16" i="16"/>
  <c r="I7" i="16" s="1"/>
  <c r="I16" i="15"/>
  <c r="I7" i="15" s="1"/>
  <c r="I16" i="14"/>
  <c r="I7" i="14" s="1"/>
  <c r="I16" i="13"/>
  <c r="I7" i="13" s="1"/>
  <c r="I16" i="12"/>
  <c r="I7" i="12" s="1"/>
  <c r="I16" i="11"/>
  <c r="I7" i="11" s="1"/>
  <c r="I16" i="10"/>
  <c r="I7" i="10" s="1"/>
  <c r="I54" i="9"/>
  <c r="I16" i="8"/>
  <c r="I7" i="8" s="1"/>
  <c r="I16" i="7"/>
  <c r="I7" i="7" s="1"/>
  <c r="I16" i="5"/>
  <c r="I7" i="5" s="1"/>
  <c r="I16" i="4"/>
  <c r="I7" i="4" s="1"/>
  <c r="I16" i="3"/>
  <c r="I7" i="3" s="1"/>
  <c r="I31" i="16"/>
  <c r="I31" i="13"/>
  <c r="I31" i="12"/>
  <c r="I85" i="3"/>
  <c r="I8" i="2"/>
  <c r="I31" i="2"/>
  <c r="I16" i="2"/>
  <c r="I85" i="4" l="1"/>
  <c r="I31" i="7"/>
  <c r="I85" i="14"/>
  <c r="I85" i="13"/>
  <c r="I6" i="13" s="1"/>
  <c r="N5" i="13" s="1"/>
  <c r="I31" i="23"/>
  <c r="I31" i="4"/>
  <c r="I6" i="4" s="1"/>
  <c r="N5" i="4" s="1"/>
  <c r="I85" i="11"/>
  <c r="I85" i="18"/>
  <c r="I6" i="18" s="1"/>
  <c r="N5" i="18" s="1"/>
  <c r="I31" i="6"/>
  <c r="I85" i="23"/>
  <c r="I31" i="24"/>
  <c r="I31" i="11"/>
  <c r="I31" i="8"/>
  <c r="I85" i="5"/>
  <c r="I85" i="17"/>
  <c r="I31" i="15"/>
  <c r="I85" i="8"/>
  <c r="I85" i="22"/>
  <c r="I33" i="25"/>
  <c r="I89" i="25"/>
  <c r="I6" i="17"/>
  <c r="N5" i="17" s="1"/>
  <c r="I85" i="12"/>
  <c r="I6" i="12" s="1"/>
  <c r="N5" i="12" s="1"/>
  <c r="I31" i="22"/>
  <c r="I6" i="6"/>
  <c r="N5" i="6" s="1"/>
  <c r="I31" i="5"/>
  <c r="I6" i="3"/>
  <c r="N5" i="3" s="1"/>
  <c r="I6" i="24"/>
  <c r="N5" i="24" s="1"/>
  <c r="I6" i="23"/>
  <c r="N5" i="23" s="1"/>
  <c r="I6" i="14"/>
  <c r="N5" i="14" s="1"/>
  <c r="I6" i="10"/>
  <c r="N5" i="10" s="1"/>
  <c r="I6" i="8"/>
  <c r="N5" i="8" s="1"/>
  <c r="I6" i="21"/>
  <c r="N5" i="21" s="1"/>
  <c r="I6" i="20"/>
  <c r="N5" i="20" s="1"/>
  <c r="I6" i="16"/>
  <c r="N5" i="16" s="1"/>
  <c r="I6" i="15"/>
  <c r="N5" i="15" s="1"/>
  <c r="I6" i="11"/>
  <c r="N5" i="11" s="1"/>
  <c r="I6" i="7"/>
  <c r="N5" i="7" s="1"/>
  <c r="I6" i="5"/>
  <c r="N5" i="5" s="1"/>
  <c r="I7" i="2"/>
  <c r="I6" i="2" s="1"/>
  <c r="N5" i="2" s="1"/>
  <c r="I6" i="22" l="1"/>
  <c r="N5" i="22" s="1"/>
  <c r="O5" i="3" l="1"/>
  <c r="Q5" i="3" s="1"/>
  <c r="I202" i="9"/>
  <c r="I194" i="9"/>
  <c r="I193" i="9" s="1"/>
  <c r="H197" i="25"/>
  <c r="I196" i="25" s="1"/>
  <c r="I188" i="25" s="1"/>
  <c r="I187" i="25" s="1"/>
  <c r="I8" i="25" s="1"/>
  <c r="N7" i="25" s="1"/>
</calcChain>
</file>

<file path=xl/sharedStrings.xml><?xml version="1.0" encoding="utf-8"?>
<sst xmlns="http://schemas.openxmlformats.org/spreadsheetml/2006/main" count="9157" uniqueCount="273">
  <si>
    <t xml:space="preserve">GASTOS Y OTRAS PERDIDAS </t>
  </si>
  <si>
    <t>TIPO DE GASTO</t>
  </si>
  <si>
    <t>CAPITULO</t>
  </si>
  <si>
    <t>SUB CAPITULO</t>
  </si>
  <si>
    <t>COG</t>
  </si>
  <si>
    <t xml:space="preserve">PARTIDA ESPECIFICA </t>
  </si>
  <si>
    <t>CONCEPTO</t>
  </si>
  <si>
    <t>PARTIDA ESPECIFICA</t>
  </si>
  <si>
    <t>01 GASTO CORRIENTE</t>
  </si>
  <si>
    <t>02 GASTO DE CAPITAL</t>
  </si>
  <si>
    <t>03 DEUDA PUBLICA</t>
  </si>
  <si>
    <t>TOTAL DEL PRESUPUESTO</t>
  </si>
  <si>
    <t xml:space="preserve">CORRIENTE </t>
  </si>
  <si>
    <t>SERVICIOS PERSONALES</t>
  </si>
  <si>
    <t xml:space="preserve">REMUNERACIONES AL PERSONAL DE CARÁCTER PERMANENTE </t>
  </si>
  <si>
    <t xml:space="preserve">DIETAS </t>
  </si>
  <si>
    <t>001</t>
  </si>
  <si>
    <t>SUELDOS BASE AL PERSONAL PERMANENTE</t>
  </si>
  <si>
    <t>REMUNERACIONES AL PERSONAL DE CARÁCTER TRANSITORIO</t>
  </si>
  <si>
    <t>SUELDOS BASE AL PERSONAL EVENTUAL</t>
  </si>
  <si>
    <t>REMUNERACIONES ADICIONALES Y ESPECIFICAS</t>
  </si>
  <si>
    <t>PRIMAS DE VACACIONES DOMINICAL Y GRATIFICACIONES DE FIN DE AÑO</t>
  </si>
  <si>
    <t>PRIMA DE VACACIONES Y DOMINICAL</t>
  </si>
  <si>
    <t>002</t>
  </si>
  <si>
    <t>AGUINALDO O GRATIFICACION DE FIN DE AÑO</t>
  </si>
  <si>
    <t xml:space="preserve">COMPENSACIONES </t>
  </si>
  <si>
    <t>003</t>
  </si>
  <si>
    <t>COMPENSACIONES POR SERVICIOS ESPECIALES</t>
  </si>
  <si>
    <t>006</t>
  </si>
  <si>
    <t>COMPENSACIONES DE SERVICIOS</t>
  </si>
  <si>
    <t>OTRAS PRESTACIONES SOCIALES Y ECONOMICAS</t>
  </si>
  <si>
    <t xml:space="preserve">INDEMNIZACIONES </t>
  </si>
  <si>
    <t xml:space="preserve">PAGO DE LIQUIDACIONES </t>
  </si>
  <si>
    <t xml:space="preserve">PREVISIONES </t>
  </si>
  <si>
    <t>PREVICIONES DE CARÁCTER LABORAL, ECONOMICA Y DE SEGURO SOCIAL</t>
  </si>
  <si>
    <t>PAGO DE ESTIMULOS A SERVIDORES PUBLICOS</t>
  </si>
  <si>
    <t xml:space="preserve">ESTIMULOS </t>
  </si>
  <si>
    <t>GRATIFICACIONES A COMISARIOS Y DELEGADOS DEL MUNICIPIO</t>
  </si>
  <si>
    <t>MATERIALES Y SUMINISTROS</t>
  </si>
  <si>
    <t>MATERIALES DE ADMINISTRACION, EMISION DE DOCUMENTOS Y ARTICULOS OFICIALES</t>
  </si>
  <si>
    <t>MATERIALES UTILES Y EQUIPOS MENORES DE OFICINA</t>
  </si>
  <si>
    <t>MATERIALES, UTILES Y EQUIPOS MENORES DE OFICINA</t>
  </si>
  <si>
    <t>MATERIALES Y UTILES DE IMPRESIÓN Y REPRODUCCION</t>
  </si>
  <si>
    <t xml:space="preserve">MATERIALES UTILES DE TECNOLOGIA DE INFORMACION Y COMUNICACIONES </t>
  </si>
  <si>
    <t>MATERIALES Y UTILES PARA EL PROCESAMIENTO EN EQUIPOS Y BIENES INFORMATICOS</t>
  </si>
  <si>
    <t>MATERIALES DE LIMPIEZA</t>
  </si>
  <si>
    <t>ALIMENTOS Y UTENSILIOS</t>
  </si>
  <si>
    <t>PRODUCTOS ALIMENTICIOS PARA PERSONAS</t>
  </si>
  <si>
    <t>PRODUCTOS ALIMENTICIOS PARA PERSONAS QUE REALIZA LABORES EN CAMPO O DE SUPERVISION</t>
  </si>
  <si>
    <t>004</t>
  </si>
  <si>
    <t xml:space="preserve">PRODUCTOS ALIMENTICIOS PARA EL PERSONAL EN LAS INSTALACIONES DE LAS DEPENDENCIAS Y ENTIDADES </t>
  </si>
  <si>
    <t xml:space="preserve">UTENSILIOS PARA EL SERVICIO DE ALIMENTACION </t>
  </si>
  <si>
    <t xml:space="preserve">MATERIAS PRIMAS Y MATERIALES DE PRODUCCION Y COMERCIALIZACION </t>
  </si>
  <si>
    <t xml:space="preserve">PRODUCTOS DE CUERO, PIEL, PLASTICO Y HULE ADQUIRIDOS COMO MATERIA PRIMA </t>
  </si>
  <si>
    <t xml:space="preserve">OTROS PRODUCTOS ADQUIRIDOS COMO MATERIA PRIMA </t>
  </si>
  <si>
    <t>PETROLEO, GAS Y SUS DERIVADOS ADQUIRIDOS COMO MATERIA PRIMA</t>
  </si>
  <si>
    <t>MATERIALES Y ARTICULOS DE CONSTRUCCION Y REPARACION</t>
  </si>
  <si>
    <t xml:space="preserve">MADERA Y PRODUCTOS DE MADERA </t>
  </si>
  <si>
    <t>MATERIAL ELECTRICO Y ELECTRONICO</t>
  </si>
  <si>
    <t xml:space="preserve">OTROS MATERIALES Y ARTICULOS DE CONSTRUCCION Y REPARACION </t>
  </si>
  <si>
    <t xml:space="preserve">PRODUCTOS QUIMICOS, FARMACEUTICOS Y DE LABORATORIO </t>
  </si>
  <si>
    <t xml:space="preserve">MEDICINA Y PRODUCTOS FARMACEUTICOS </t>
  </si>
  <si>
    <t xml:space="preserve">MEDICINAS Y PRODUCTOS FARMACEUTICOS </t>
  </si>
  <si>
    <t>COMBUSTIBLES, LUBRICANTES Y ADITIVOS</t>
  </si>
  <si>
    <t>COMBUSTIBLES, LUBRICANTES Y ADITIVOS P/VEHICULOS TERRESTRES, AEREOS, MARITIMOS, LACUSTRES Y FLUVIALES DESTINADOS A LA EJECUCION DE PROGR. DE SEG. PUBLICA Y NACIONAL.</t>
  </si>
  <si>
    <t xml:space="preserve">COMBUSTIBLES, LUBRICANTES Y ADITIVOS PARA VEHICULOS TERRESTRES, AEREOS, MARITIMOS, LACUSTRES Y FLUVIALES ASIGNADORES A SERVIDORES PUBLICOS </t>
  </si>
  <si>
    <t xml:space="preserve">VESTUARIO, BLANCOS, PRENDAS DE PROTECCION Y ARTICULOS DEPORTIVOS </t>
  </si>
  <si>
    <t>VESTUARIO Y UNIFORMES</t>
  </si>
  <si>
    <t xml:space="preserve">PRENDAS DE SEGURIDAD Y PROTECCION PERSONAL </t>
  </si>
  <si>
    <t xml:space="preserve">PRENDAS DE PROTECCION PERSONAL </t>
  </si>
  <si>
    <t xml:space="preserve">PRODUCTOS TEXTILES </t>
  </si>
  <si>
    <t>BLANCOS Y OTROS PRODUCTOS TEXTILES ECEPTO PRENDAS DE VESTIR</t>
  </si>
  <si>
    <t>MATERIALES Y SUMINISTROS DE SEGURIDAD</t>
  </si>
  <si>
    <t xml:space="preserve">PRENDAS PARA PROTECCION DE SEGURIDAD PUBLICA NACIONAL </t>
  </si>
  <si>
    <t>PRENDAS DE PROTECCION PARA SEGURIDAD PUBLICA NACIONAL</t>
  </si>
  <si>
    <t xml:space="preserve">HERRAMIENTAS, REFACCIONES Y ACCESORIOS MENORES </t>
  </si>
  <si>
    <t xml:space="preserve">HERRAMIENTAS MENORES </t>
  </si>
  <si>
    <t xml:space="preserve">REFACCIONES Y ACCESORIOS MENORES DE EQUIPO DE TRANSPORTE </t>
  </si>
  <si>
    <t xml:space="preserve">SERVICIOS GENERALES </t>
  </si>
  <si>
    <t>SERVICIOS BASICOS</t>
  </si>
  <si>
    <t>ENERGIA ELECTRICA</t>
  </si>
  <si>
    <t>ALUMBRADO PUBLICO</t>
  </si>
  <si>
    <t>GAS</t>
  </si>
  <si>
    <t>SERVICIO DE GAS</t>
  </si>
  <si>
    <t>AGUA</t>
  </si>
  <si>
    <t>SERVICIO DE AGUA POTABLE</t>
  </si>
  <si>
    <t>TELEFONIA TRADICIONAL</t>
  </si>
  <si>
    <t>SERVICIO TELEFONICO CONVENCIONAL</t>
  </si>
  <si>
    <t xml:space="preserve">TELEFONIA CELULAR </t>
  </si>
  <si>
    <t>SERVICIO DE TELEFONIA CELULAR</t>
  </si>
  <si>
    <t xml:space="preserve">SERVICIO DE TELECOMUNICACIONES Y SATELITES </t>
  </si>
  <si>
    <t>SERVICIO DE RADIO COMUNICACIÓN</t>
  </si>
  <si>
    <t xml:space="preserve">SERVICIO DE ACCESO A INTERNET REDES Y PROCESAMIENTO DE INFORMACION </t>
  </si>
  <si>
    <t xml:space="preserve">SERVICIO DE COMUNICACIÓN DE SEÑALES ANALOGICAS Y DIGITALES </t>
  </si>
  <si>
    <t xml:space="preserve">SERVISIOS INTEGRALES Y OTROS SERVICIOS </t>
  </si>
  <si>
    <t>SERVICIOS INTEGRALES DE TELECOMUNICACION</t>
  </si>
  <si>
    <t>SERVICIOS DE ARRENDAMIENTO</t>
  </si>
  <si>
    <t xml:space="preserve">ARRENDAMIENTO DE TERRENOS </t>
  </si>
  <si>
    <t xml:space="preserve">TERRENOS </t>
  </si>
  <si>
    <t xml:space="preserve">ARRENDAMIENTO DE EDIFICIOS </t>
  </si>
  <si>
    <t xml:space="preserve">ARRENDAMIENTO DE MAQUINARIA OTROS EQUIPOS Y HERRAMIENTAS </t>
  </si>
  <si>
    <t>ARRENDAMIENTO DE MAQUINARIA Y EQUIPO</t>
  </si>
  <si>
    <t>SERVICIOS PROFECIONALES CIENTIFICOS TECNICOS Y OTROS SERVICIOS</t>
  </si>
  <si>
    <t xml:space="preserve">SERVICIOS LEGALES, DE CONTABILIDAD, AUDITORIA Y RELACIONADOS </t>
  </si>
  <si>
    <t xml:space="preserve">OTRAS ACESORIAS PARA OPERACIÓN DE PROGRAMAS </t>
  </si>
  <si>
    <t>SERVICIOS DE CONSULTORIA ADMINISTRATIVA, PROCESOS, TECNICA Y TECNOLOGIAS DE LA INFORMACION</t>
  </si>
  <si>
    <t xml:space="preserve">SERVICIOS DE INFORMATICA </t>
  </si>
  <si>
    <t>SERVICIOS DE APOYO ADMINISTRATIVO, TRADUCCION, FOTOCOPIADO E IMPRESIÓN</t>
  </si>
  <si>
    <t xml:space="preserve">IMPRESIÓN DE DOCUMENTOS OFICIALES PARA LA PRESTACION DE SERVICIOS PUBLICOS, IDENTIFICACION, FORMATO ADMINISTRATIVOS Y FISCALES, FORMAS VALORADAS, CERTIFICADOS Y TITULOS </t>
  </si>
  <si>
    <t xml:space="preserve">IMPRESIÓN Y ELABORACION DE MATERIALES INFORMATIVO DERIVADO DE LA OPERACIÓN Y ADMINISTRTACION DE LAS DEPENDENCIAS Y ENTIDADES </t>
  </si>
  <si>
    <t>SERVICIOS PROFESIONALES CIENTIFICOS Y TECNICOS INTEGRALES</t>
  </si>
  <si>
    <t>SUBCONTRATACION DE SERVICIOS CON TERCEROS</t>
  </si>
  <si>
    <t xml:space="preserve">SERVICIOS FINANCIEROS BANCARIOS Y COMERCIALES </t>
  </si>
  <si>
    <t xml:space="preserve">SERVICIOS FINANCIEROS Y BANCARIOS </t>
  </si>
  <si>
    <t xml:space="preserve">SERVICIOS BANCARIOS Y FINANCIEROS </t>
  </si>
  <si>
    <t xml:space="preserve">SEGURO DE BIENES PATRIMONIALES </t>
  </si>
  <si>
    <t xml:space="preserve">FLETES Y MANIOBRAS </t>
  </si>
  <si>
    <t xml:space="preserve">SERVICIO DE INSTALACION, REPARACION, MANTENIMIENTO Y CONSERVACION </t>
  </si>
  <si>
    <t>INSTALACION, REPARACION Y MANTENIMIENTO DE EQUIPOS Y TECNOLOGIA DE LA INFORMACION</t>
  </si>
  <si>
    <t xml:space="preserve">MANTENIMIENTO Y CONSERVACION DE BIENES INFORMATICOS </t>
  </si>
  <si>
    <t>DE EQUIPO DE RADIO Y COMUNICACIÓN</t>
  </si>
  <si>
    <t xml:space="preserve">REPARACION Y MANTENIMIENTO DE EQUIPO DE TRANSPORTE </t>
  </si>
  <si>
    <t xml:space="preserve">MANTENIMIENTO Y CONSERVACION DE VEHICULOS TERRESTRES, AEREOS, MARITIMOS, LACUSTRES Y FLUVIALES </t>
  </si>
  <si>
    <t>INSTALACION REPARACION Y MANTENIMIENTO DE MAQUINARIA OTROS EQUIPOS Y ERRAMIENTAS</t>
  </si>
  <si>
    <t>MANTENIMIENTO Y CONSERVACION DE MAQUINARIA Y EQUIPO</t>
  </si>
  <si>
    <t>SERVICIOS DE COMUNICACIÓN SOCIAL Y PUBLICIDAD</t>
  </si>
  <si>
    <t xml:space="preserve">DIFUSION POR RADIO, TELEVISION Y OTROS MEDIOS EN MENSAJES SOBRE PROGRAMAS GUBERNAMENTALES </t>
  </si>
  <si>
    <t xml:space="preserve">DIFUSION DE MENSAJES SOBRE PROGRAMAS Y ACTIVIDADES GUBERNAMENTALES </t>
  </si>
  <si>
    <t>SERVICIO DE LA INDUSTRIA FILMICA DEL SONIDO Y DEL VIDEO</t>
  </si>
  <si>
    <t>SERVICIO DE TRASLADO Y VIATICOS</t>
  </si>
  <si>
    <t xml:space="preserve">PASAJES AEREOS </t>
  </si>
  <si>
    <t xml:space="preserve">PASAJES AEREOS NACIONALES PARA SERVIDORES PUBLICOS DE MANDO EN EL DESEMPEÑO DE COMISIONES Y FUNSIONES OFICIALES </t>
  </si>
  <si>
    <t xml:space="preserve">PASAJES TERRESTRES </t>
  </si>
  <si>
    <t>PASAJES TERRESTRES NACIONALES PARA LABORES EN CAMPO Y DE SUPERVISION</t>
  </si>
  <si>
    <t xml:space="preserve">PASAJES TERRESTRES NACIONALES PARA SERVIDORES PUBLICOS DE MANDO EN EL DESEMPEÑO DE COMISIONES Y FUNCIONES OFICIALES </t>
  </si>
  <si>
    <t xml:space="preserve">VIATICOS EN EL PAIS </t>
  </si>
  <si>
    <t xml:space="preserve">VIATICOS NACIONALES PARA LABORES EN CAMPO Y SE SUPERVICION </t>
  </si>
  <si>
    <t>VIATICOS NACIONALES ASOCIADOS A LOS PROGRAMAS DE SEGURIDAD PUBLICA Y NACIONAL</t>
  </si>
  <si>
    <t xml:space="preserve">VIATICOS NACIONALES  PARA SERVIDORES PUBLICOS EN EL DESEMPEÑO DE FUNCIONES OFICIALES </t>
  </si>
  <si>
    <t>VIATICOS EN EL EXTRANJERO</t>
  </si>
  <si>
    <t xml:space="preserve">SERVICIOS OFICIALES </t>
  </si>
  <si>
    <t xml:space="preserve">GASTOS DE CEREMONIA </t>
  </si>
  <si>
    <t xml:space="preserve">GASTOS DE CEREMONIA DE LOS TITULARES DE LAS DEPENDENCIAS Y ENTIDADES </t>
  </si>
  <si>
    <t>GASTOS DE ORDEN SOCIAL Y CULTURAL</t>
  </si>
  <si>
    <t>GASTOS DE ORDEN SOCIAL</t>
  </si>
  <si>
    <t xml:space="preserve">CONGRESOS Y CONVENCIONES </t>
  </si>
  <si>
    <t xml:space="preserve">EXPOSICIONES </t>
  </si>
  <si>
    <t xml:space="preserve">FERIAS LOCALES </t>
  </si>
  <si>
    <t xml:space="preserve">GASTOS DE REPRESENTACION </t>
  </si>
  <si>
    <t>GASTOS PARA ALIMENTACION DE SERVIDORES PUBLICOS DE MANDO</t>
  </si>
  <si>
    <t>SUBSIDIO DIF</t>
  </si>
  <si>
    <t xml:space="preserve">OTROS SERVICIOS GENERALES </t>
  </si>
  <si>
    <t xml:space="preserve">SERVICIOS FUNERARIOS Y DE CEMENTERIOS </t>
  </si>
  <si>
    <t>FUNERALES Y PAGAS DE DEFUNSION</t>
  </si>
  <si>
    <t>IMPUESTOS Y DERECHOS</t>
  </si>
  <si>
    <t xml:space="preserve">OTROS IMPUESTOS Y DERECHOS </t>
  </si>
  <si>
    <t>PEAJE</t>
  </si>
  <si>
    <t xml:space="preserve">PENAS, MULTAS, ACCESORIOS Y ACTUALIZACIONES </t>
  </si>
  <si>
    <t>IMPUESTOS SOBRE NOMINA Y OTROS QUE SE DERIVEN DE UNA RELACION LABORAL</t>
  </si>
  <si>
    <t>IMPUESTOS SOBRE NOMINA</t>
  </si>
  <si>
    <t xml:space="preserve">TRANSFERENCIAS ASIGNACIONES SUBSIDIOS Y OTRAS AYUDAS </t>
  </si>
  <si>
    <t xml:space="preserve">AYUDAS SOCIALES </t>
  </si>
  <si>
    <t xml:space="preserve">AYUDAS SOCIALES A PERSONAS </t>
  </si>
  <si>
    <t>GASTOS POR SERVICIOS DE TRASLADO DE PERSONAS</t>
  </si>
  <si>
    <t>008</t>
  </si>
  <si>
    <t>A CAMPESINOS</t>
  </si>
  <si>
    <t>009</t>
  </si>
  <si>
    <t>FOMENTO DEPORTIVO</t>
  </si>
  <si>
    <t>010</t>
  </si>
  <si>
    <t>FOMENTO CULTURAL</t>
  </si>
  <si>
    <t>BECAS Y OTRAS AYUDAS PARA PROGRAMAS DE CAPACITACION</t>
  </si>
  <si>
    <t>AYUDAS SOCIALES A INSTITUCIONES DE ENSEÑANZA</t>
  </si>
  <si>
    <t>AYUDAS POR DESASTRES NATURALES Y OTROS SINIESTROS</t>
  </si>
  <si>
    <t>MERCANCIAS PARA SU DISTRIBUCION A LA POBLACION</t>
  </si>
  <si>
    <t>CAPITAL</t>
  </si>
  <si>
    <t xml:space="preserve">BIENES MUEBLES </t>
  </si>
  <si>
    <t>MOBILIARIO Y EQUIPO DE ADMINISTRACION</t>
  </si>
  <si>
    <t>MUEBLES DE OFICINA Y ESTANTERIA</t>
  </si>
  <si>
    <t xml:space="preserve">EQUIPO DE COMPUTO Y DE TECNOLOGIA DE LA INFORMACION </t>
  </si>
  <si>
    <t>CAMARAS FOTOGRAFICAS Y VIDEOS</t>
  </si>
  <si>
    <t>OTRO MOBILIARIO Y EQUIPO EDUCACIONAL Y RECREATIVO</t>
  </si>
  <si>
    <t>INVERSION PUBLICA</t>
  </si>
  <si>
    <t>OBRA PUBLICA EN BIENES DE DOMINIO PUBLICO</t>
  </si>
  <si>
    <t>PRESIDENCIA MUNICIPAL</t>
  </si>
  <si>
    <t>SINDICATURA MUNICIPAL</t>
  </si>
  <si>
    <t>REGIDURIAS</t>
  </si>
  <si>
    <t>SECRETARIA GENERAL</t>
  </si>
  <si>
    <t>COORDINACION DE COMUNICACIÓN SOCIAL</t>
  </si>
  <si>
    <t>TESORERIA MUNICIPAL</t>
  </si>
  <si>
    <t>ORGANO DE CONTROL INTERNO MUNICIPAL</t>
  </si>
  <si>
    <t>DIRECCION DE DESARROLLO RURAL</t>
  </si>
  <si>
    <t>DIRECCION DE DESARROLLO SOCIAL</t>
  </si>
  <si>
    <t>DIRECCION DE EDUCACION Y CULTURA</t>
  </si>
  <si>
    <t>DIF MUNICIPAL</t>
  </si>
  <si>
    <t xml:space="preserve">DIRECCION DE LA SEMUJER </t>
  </si>
  <si>
    <t>DIRECCION DE TRANSITO MUNICIPAL</t>
  </si>
  <si>
    <t>DIRECCION DE PROTECCION CIVIL</t>
  </si>
  <si>
    <t>DIRECCION JURIDICA</t>
  </si>
  <si>
    <t>COORDINACION DE GOBERNACION, REGLAMENTOS Y COMERCIO</t>
  </si>
  <si>
    <t>CONSOLIDADO</t>
  </si>
  <si>
    <t>MATERIALES, ACCESORIOS Y SUMINISTROS MEDICOS</t>
  </si>
  <si>
    <t>ARRENDAMIENTO DE EQUIPO DE TRANSPORTE</t>
  </si>
  <si>
    <t>ARRENDAMIENTO DE VEHICULOS TERRESTRES, AEREOS, MARITIMOS, LACUSTRES Y FLUVIALES PARA SERVICIOS PUBLICOS Y LA OPERACIÓN DE PROGRAMAS PUBLICOS</t>
  </si>
  <si>
    <t>SERVICIO PARA CAPACITACION A SERVIDORES PUBLICOS.</t>
  </si>
  <si>
    <t>CONSERVACION Y MANTENIMIENTO MENOR DE INMUEBLES</t>
  </si>
  <si>
    <t>MANTENIMIENTO Y CONSERVACION DE INMUEBLES PARA LA PRESTACION DE SERVICIOS PUBLICOS</t>
  </si>
  <si>
    <t>PROYECTOS</t>
  </si>
  <si>
    <t>VEHICULOS Y EQUIPO TERRESTRE</t>
  </si>
  <si>
    <t xml:space="preserve">DIRECCION DE OBRAS PUBLICAS </t>
  </si>
  <si>
    <t>UNIDAD DE TRANSPARENCIA</t>
  </si>
  <si>
    <t>DIRECCION DE REGISTRO CIVIL</t>
  </si>
  <si>
    <t xml:space="preserve">DIRECCION DE SERVICIOS PUBLICOS </t>
  </si>
  <si>
    <t xml:space="preserve">DIRECCION DE SEGURIDAD PUBLICA </t>
  </si>
  <si>
    <t>DIRECTOR DE LA JUVENTUD</t>
  </si>
  <si>
    <t>H.AYUNTAMIENTO MUNICIPAL DE CUALAC, GUERRERO</t>
  </si>
  <si>
    <t>EVALUACION AL DESEMPEÑO</t>
  </si>
  <si>
    <t>DIRECCION DE ASUNTOS INDIGENAS</t>
  </si>
  <si>
    <t>DIRECCION DE DEPORTES</t>
  </si>
  <si>
    <t>DIRECCION DE SALUD</t>
  </si>
  <si>
    <t>ALBERGUE COMUNITARIO</t>
  </si>
  <si>
    <t xml:space="preserve">  </t>
  </si>
  <si>
    <t>TESORERIA RECURSOS FISCALES</t>
  </si>
  <si>
    <t>DIVISION DE TERRENOS Y CONSTRUCCION DE OBRAS DE URBANIZACION</t>
  </si>
  <si>
    <t>005</t>
  </si>
  <si>
    <t>EDIFICACION NO HABITACIONAL</t>
  </si>
  <si>
    <t>CONSTRUCCION DE VIAS DE COMUNICACIÓN</t>
  </si>
  <si>
    <t>OBRAS 2022</t>
  </si>
  <si>
    <t>007</t>
  </si>
  <si>
    <t>ESTRUCTURA DE PRESUPUESTO DE EGRESOS CORRESPONDIENTE AL EJERCICIO FISCAL 2023</t>
  </si>
  <si>
    <t>PATRULLA</t>
  </si>
  <si>
    <t>CONSTRUCCIÓN DE PAVIMENTACIÓN CON CONCRETO HIDRÁULICO DE CALLE LA IGLESIA  EN LA LOCALIDAD DE CUATECONZINGO, EN EL MUNICIPIO DE CUALÁC, GUERRERO.</t>
  </si>
  <si>
    <t>CONSTRUCCIÓN DE TANQUE PÚBLICO DE AGUA POTABLE EN LA LOCALIDAD DE EL TEZOQUIO, EN EL MUNICIPIO DE CUALÁC, GUERRERO.</t>
  </si>
  <si>
    <t>CONSTRUCCIÓN DE COMEDOR PÚBLICO EN LA LOCALIDAD DE SAN MARTÍN JOLALPAN, EN EL MUNICIPIO DE CUALÁC, GUERRERO.</t>
  </si>
  <si>
    <t>CONSTRUCCIÓN DE PAVIMENTACIÓN CON CONCRETO HIDRÁULICO 2DA. ETAPA DE LA CALLE CONSTITUCIÓN EN LA LOCALIDAD DE COATLACO, EN EL MUNICIPIO DE CUALÁC, GUERRERO.</t>
  </si>
  <si>
    <t>CONSTRUCCIÓN DE PAVIMENTACIÓN CON CONCRETO HIDRÁULICO DE LA CALLE EMILIANO ZAPATA EN LA LOCALIDAD DE COATLACO, EN EL MUNICIPIO DE CUALÁC, GUERRERO.</t>
  </si>
  <si>
    <t>CONSTRUCCIÓN DE COMEDOR PÚBLICO EN LA LOCALIDAD DE TLALAPA, EN EL MUNICIPIO DE CUALÁC, GUERRERO.</t>
  </si>
  <si>
    <t>CONSTRUCCIÓN DE PAVIMENTACIÓN CON CONCRETO HIDRÁULICO DE LA CALLE MADERO EN LA LOCALIDAD DE XALMOLAPA, EN EL MUNICIPIO DE CUALÁC, GUERRERO.</t>
  </si>
  <si>
    <t>CONSTRUCCIÓN DE PAVIMENTACIÓN CON CONCRETO HIDRÁULICO DE LA CALLE ALLENDE EN LA LOCALIDAD DE ZOOTOLO, EN EL MUNICIPIO DE CUALÁC, GUERRERO.</t>
  </si>
  <si>
    <t>CONSTRUCCIÓN DE PAVIMENTACIÓN CON CONCRETO HIDRÁULICO 2DA. ETAPA DE LA CALLE ACCESO TEPOTZCOCINGO EN LA LOCALIDAD DE TEPOTZCOCINGO, EN EL MUNICIPIO DE CUALÁC, GUERRERO.</t>
  </si>
  <si>
    <t xml:space="preserve">CONSTRUCCIÓN DE SANITARIOS EN LA ESCUELA SECUNDARIA TÉCNICA No. 269 BENITO JUÁREZ CON CCT 12DST0269R EN LA LOCALIDAD DE COATLACO, EN EL MUNICIPIO DE CUALÁC, GUERRERO.  </t>
  </si>
  <si>
    <t>011</t>
  </si>
  <si>
    <t>CONSTRUCCIÓN DE PLAZA CÍVICA EN ESCUELA SECUNDARIA TÉCNICA No. 49 VICENTE GUERRERO CON CCT 12DST0049F EN LA LOCALIDAD DE CUALÁC, EN EL MUNICIPIO DE CUALÁC, GUERRERO.</t>
  </si>
  <si>
    <t>012</t>
  </si>
  <si>
    <t>REHABILITACIÓN DE SANITARIOS EN ALBERGUE COMUNITARIO VICENTE GUERRERO UBICADO EN EL BARRIO DE GUADALUPE EN LA LOCALIDAD DE CUALÁC, EN EL MUNICIPIO DE CUALÁC, GUERRERO.</t>
  </si>
  <si>
    <t>013</t>
  </si>
  <si>
    <t>REHABILITACIÓN DE AULAS EN EL TELEBACHILLERATO COMUNITARIO No. 48 CON CCT ETK0048N EN LA LOCALIDAD DE NUEVO PARAÍSO, EN EL MUNICIPIO DE CUALÁC, GUERRERO.</t>
  </si>
  <si>
    <t>014</t>
  </si>
  <si>
    <t>CONSTRUCCIÓN DE LA RED DE DRENAJE  SANITARIO DE LA CALLE MELCHOR OCAMPO EN EL BARRIO DE GUADALUPE EN LA LOCALIDAD DE CUALÁC, EN EL MUNICIPIO DE CUALÁC, GUERRERO.</t>
  </si>
  <si>
    <t>015</t>
  </si>
  <si>
    <t>CONSTRUCCIÓN DE PAVIMENTACIÓN CON CONCRETO HIDRÁULICO DE LA CALLE PINO SUÁREZ EN EL BARRIO CENTRO EN LA LOCALIDAD DE CUALÁC, EN EL MUNICIPIO DE CUALÁC, GUERRERO.</t>
  </si>
  <si>
    <t>016</t>
  </si>
  <si>
    <t>CONSTRUCCIÓN DE LA RED DE DRENAJE SANITARIO DE LA CALLEJUAN N. ALVAREZ  EN EL BARRIO DE SAN JUAN EN LA LOCALIDAD DE CUALÁC, EN EL MUNICIPIO DE CUALÁC, GUERRERO.</t>
  </si>
  <si>
    <t>017</t>
  </si>
  <si>
    <t>CONSTRUCCIÓN DE LA RED DE DRENAJE SANITARIO DE LA CALLE CISTEPEC EN EL BARRIO DE SAN NICOLÁS EN LA LOCALIDAD DE CUALÁC, EN EL MUNICIPIO DE CUALÁC, GUERRERO.</t>
  </si>
  <si>
    <t>018</t>
  </si>
  <si>
    <t>CONSTRUCCIÓN DE PAVIMENTACIÓN CON CONCRETO HIDRÁULICO DE LA CALLE BUGAMBILIAS EN EL BARRIO DE SAN PEDRO EN LA LOCALIDAD DE CUALÁC, EN EL MUNICIPIO DE CUALÁC, GUERRERO.</t>
  </si>
  <si>
    <t>019</t>
  </si>
  <si>
    <t>CONSTRUCCIÓN DE PAVIMENTACIÓN CON CONCRETO HIDRÁULICO DE LA CALLE NICOLAS BRAVO EN LA LOCALIDAD DE CHIAUCINGO, EN EL MUNICIPIO DE CUALÁC, GUERRERO.</t>
  </si>
  <si>
    <t>020</t>
  </si>
  <si>
    <t>CONSTRUCCIÓN DE PAVIMENTACIÓN CON CONCRETO HIDRÁULICO 2DA. ETAPA DE LA CALLE SANTO NIÑO EN LA LOCALIDAD DE CUESCOMAPA, EN EL MUNICIPIO DE CUALÁC, GUERRERO.</t>
  </si>
  <si>
    <t>REHABILITACIÓN DE CAMINO TRAMOS EL CUAHULOTE-EL TEZOQUIO-LAS CRUCES, EN EL MUNICIPIO DE CUALÁC, GUERRERO.</t>
  </si>
  <si>
    <t>AMPLIACIÓN DEL CAMINO E.C. (CUALÁC - TECOJCOYUNCA) - EL CUAHULOTE, EN EL MUNICIPIO DE CUALÁC, GUERRERO.</t>
  </si>
  <si>
    <t>REHABILITACIÓN DE CAMINO  TRAMOS EL CUAHULOTE-TECOJCOYUNCA-CUATECONZINGO, EN EL MUNICIPIO DE CUALÁC, GUERRERO.</t>
  </si>
  <si>
    <t>AMPLIACIÓN DEL CAMINO E.C. (CUALÁC - HUAMUXTITLAN) - TECOJCOYUNCA, EN EL MUNICIPIO DE CUALÁC, GUERRERO.</t>
  </si>
  <si>
    <t>REHABILITACIÓN DE CAMINO TRAMO TEPOTZCOCINGO-AHUEXITLAN-AGUAXOTLA, EN EL MUNICIPIO DE CUALÁC,GUERRERO.</t>
  </si>
  <si>
    <t>REHABILITACIÓN DE CAMINOS DE ACCESO EN LA LOCALIDAD DE CUALÁC, EN EL MUNICIPIO DE CUALÁC,GUERRERO.</t>
  </si>
  <si>
    <t>CONSTRUCCIÓN DE CAMINO SACACOSECHAS EN LA LOCALIDAD DE SAN MARTÍN JOLALPAN, EN EL MUNICIPIO DE CUALÁC, GUERRERO.</t>
  </si>
  <si>
    <t>REHABILITACIÓN DE CAMINO TRAMOS TLALIXTLAHUAC-COATLACO-TLALAPA, EN EL MUNICIPIO DE CUALÁC, GUERRERO.</t>
  </si>
  <si>
    <t>REHABILITACIÓN DE CAMINO TRAMO CUALAC-ZOOTOLO, EN EL MUNICIPIO DE CUALAC, GUERRERO.</t>
  </si>
  <si>
    <t xml:space="preserve"> </t>
  </si>
  <si>
    <t>REFACCIONES Y ACCESORIOS MENORES DE EDIFICIOS</t>
  </si>
  <si>
    <t>REFACCIONES Y ACCESORIOS MENORES DE TRANSPORTE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</si>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</sst>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4" fontId="0" fillId="0" borderId="0" xfId="1" applyNumberFormat="1" applyFont="1"/>
    <xf numFmtId="49" fontId="5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164" fontId="5" fillId="0" borderId="0" xfId="1" applyNumberFormat="1" applyFont="1" applyFill="1" applyBorder="1" applyAlignment="1">
      <alignment vertical="center"/>
    </xf>
    <xf numFmtId="44" fontId="0" fillId="0" borderId="0" xfId="1" applyFont="1" applyBorder="1"/>
    <xf numFmtId="44" fontId="0" fillId="4" borderId="0" xfId="1" applyFont="1" applyFill="1"/>
    <xf numFmtId="164" fontId="0" fillId="3" borderId="0" xfId="0" applyNumberFormat="1" applyFill="1"/>
    <xf numFmtId="0" fontId="9" fillId="0" borderId="1" xfId="0" applyFont="1" applyBorder="1" applyAlignment="1">
      <alignment horizontal="justify" vertical="top" wrapText="1"/>
    </xf>
    <xf numFmtId="4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top"/>
    </xf>
    <xf numFmtId="0" fontId="5" fillId="0" borderId="0" xfId="0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horizontal="justify" vertical="top" wrapText="1"/>
    </xf>
    <xf numFmtId="44" fontId="9" fillId="0" borderId="4" xfId="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0" fontId="5" fillId="0" borderId="1" xfId="0" applyFont="1" applyBorder="1"/>
    <xf numFmtId="44" fontId="11" fillId="0" borderId="1" xfId="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/>
    </xf>
    <xf numFmtId="164" fontId="5" fillId="4" borderId="1" xfId="1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7" fillId="4" borderId="0" xfId="0" applyNumberFormat="1" applyFont="1" applyFill="1" applyAlignment="1">
      <alignment horizontal="right" vertical="center"/>
    </xf>
    <xf numFmtId="44" fontId="9" fillId="4" borderId="1" xfId="3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164" fontId="8" fillId="4" borderId="0" xfId="0" applyNumberFormat="1" applyFont="1" applyFill="1"/>
    <xf numFmtId="0" fontId="5" fillId="5" borderId="1" xfId="0" applyFont="1" applyFill="1" applyBorder="1" applyAlignment="1">
      <alignment vertical="center" wrapText="1"/>
    </xf>
    <xf numFmtId="44" fontId="9" fillId="4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4">
    <cellStyle name="Moneda" xfId="1" builtinId="4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592931</xdr:colOff>
      <xdr:row>0</xdr:row>
      <xdr:rowOff>114300</xdr:rowOff>
    </xdr:from>
    <xdr:ext cx="1685926" cy="95324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6481" y="11430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114300</xdr:rowOff>
    </xdr:from>
    <xdr:ext cx="1524000" cy="84847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114300"/>
          <a:ext cx="1524000" cy="848470"/>
        </a:xfrm>
        <a:prstGeom prst="rect">
          <a:avLst/>
        </a:prstGeom>
      </xdr:spPr>
    </xdr:pic>
    <xdr:clientData/>
  </xdr:oneCellAnchor>
  <xdr:twoCellAnchor>
    <xdr:from>
      <xdr:col>10</xdr:col>
      <xdr:colOff>638175</xdr:colOff>
      <xdr:row>247</xdr:row>
      <xdr:rowOff>172764</xdr:rowOff>
    </xdr:from>
    <xdr:to>
      <xdr:col>13</xdr:col>
      <xdr:colOff>323850</xdr:colOff>
      <xdr:row>251</xdr:row>
      <xdr:rowOff>159720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9134475" y="58789614"/>
          <a:ext cx="2181225" cy="74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HAZAEL ABURTO ORTEGA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1</xdr:col>
      <xdr:colOff>122288</xdr:colOff>
      <xdr:row>247</xdr:row>
      <xdr:rowOff>104775</xdr:rowOff>
    </xdr:from>
    <xdr:to>
      <xdr:col>6</xdr:col>
      <xdr:colOff>590550</xdr:colOff>
      <xdr:row>251</xdr:row>
      <xdr:rowOff>121620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46138" y="58721625"/>
          <a:ext cx="2087512" cy="77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ELISABETH GARCIA DE JESUS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TESORERA MUNICIPAL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256</xdr:row>
      <xdr:rowOff>1406</xdr:rowOff>
    </xdr:from>
    <xdr:to>
      <xdr:col>5</xdr:col>
      <xdr:colOff>0</xdr:colOff>
      <xdr:row>260</xdr:row>
      <xdr:rowOff>15531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619250" y="60332756"/>
          <a:ext cx="0" cy="77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SINDICA PROCURADORA</a:t>
          </a:r>
        </a:p>
      </xdr:txBody>
    </xdr:sp>
    <xdr:clientData/>
  </xdr:twoCellAnchor>
  <xdr:twoCellAnchor>
    <xdr:from>
      <xdr:col>5</xdr:col>
      <xdr:colOff>0</xdr:colOff>
      <xdr:row>256</xdr:row>
      <xdr:rowOff>6006</xdr:rowOff>
    </xdr:from>
    <xdr:to>
      <xdr:col>5</xdr:col>
      <xdr:colOff>0</xdr:colOff>
      <xdr:row>260</xdr:row>
      <xdr:rowOff>20131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619250" y="60337356"/>
          <a:ext cx="0" cy="77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ANDRES GUEVARA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CONTRL INTERNO</a:t>
          </a:r>
        </a:p>
      </xdr:txBody>
    </xdr:sp>
    <xdr:clientData/>
  </xdr:twoCellAnchor>
  <xdr:twoCellAnchor>
    <xdr:from>
      <xdr:col>7</xdr:col>
      <xdr:colOff>857250</xdr:colOff>
      <xdr:row>247</xdr:row>
      <xdr:rowOff>161925</xdr:rowOff>
    </xdr:from>
    <xdr:to>
      <xdr:col>9</xdr:col>
      <xdr:colOff>828675</xdr:colOff>
      <xdr:row>251</xdr:row>
      <xdr:rowOff>176050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6515100" y="58778775"/>
          <a:ext cx="1914525" cy="77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SINDICA PROCURADORA</a:t>
          </a:r>
        </a:p>
      </xdr:txBody>
    </xdr:sp>
    <xdr:clientData/>
  </xdr:twoCellAnchor>
  <xdr:twoCellAnchor>
    <xdr:from>
      <xdr:col>6</xdr:col>
      <xdr:colOff>1581150</xdr:colOff>
      <xdr:row>247</xdr:row>
      <xdr:rowOff>137950</xdr:rowOff>
    </xdr:from>
    <xdr:to>
      <xdr:col>6</xdr:col>
      <xdr:colOff>3686175</xdr:colOff>
      <xdr:row>251</xdr:row>
      <xdr:rowOff>152075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3524250" y="58754800"/>
          <a:ext cx="2105025" cy="77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ANDRES GUEVARA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CONTRL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602456</xdr:colOff>
      <xdr:row>0</xdr:row>
      <xdr:rowOff>1</xdr:rowOff>
    </xdr:from>
    <xdr:ext cx="1685926" cy="857250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8356" y="1"/>
          <a:ext cx="1685926" cy="857250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0</xdr:row>
      <xdr:rowOff>57150</xdr:rowOff>
    </xdr:from>
    <xdr:ext cx="1524000" cy="6858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" y="57150"/>
          <a:ext cx="1524000" cy="685800"/>
        </a:xfrm>
        <a:prstGeom prst="rect">
          <a:avLst/>
        </a:prstGeom>
      </xdr:spPr>
    </xdr:pic>
    <xdr:clientData/>
  </xdr:oneCellAnchor>
  <xdr:twoCellAnchor>
    <xdr:from>
      <xdr:col>10</xdr:col>
      <xdr:colOff>200025</xdr:colOff>
      <xdr:row>212</xdr:row>
      <xdr:rowOff>47625</xdr:rowOff>
    </xdr:from>
    <xdr:to>
      <xdr:col>13</xdr:col>
      <xdr:colOff>371475</xdr:colOff>
      <xdr:row>222</xdr:row>
      <xdr:rowOff>76202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582025" y="46015275"/>
          <a:ext cx="2200275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190500</xdr:colOff>
      <xdr:row>212</xdr:row>
      <xdr:rowOff>66675</xdr:rowOff>
    </xdr:from>
    <xdr:to>
      <xdr:col>6</xdr:col>
      <xdr:colOff>1371600</xdr:colOff>
      <xdr:row>222</xdr:row>
      <xdr:rowOff>76201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62050" y="460343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2705100</xdr:colOff>
      <xdr:row>212</xdr:row>
      <xdr:rowOff>85725</xdr:rowOff>
    </xdr:from>
    <xdr:to>
      <xdr:col>9</xdr:col>
      <xdr:colOff>57150</xdr:colOff>
      <xdr:row>222</xdr:row>
      <xdr:rowOff>114302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648200" y="460533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3276600</xdr:colOff>
      <xdr:row>219</xdr:row>
      <xdr:rowOff>66675</xdr:rowOff>
    </xdr:from>
    <xdr:to>
      <xdr:col>8</xdr:col>
      <xdr:colOff>419100</xdr:colOff>
      <xdr:row>219</xdr:row>
      <xdr:rowOff>66675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5219700" y="4736782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219</xdr:row>
      <xdr:rowOff>9526</xdr:rowOff>
    </xdr:from>
    <xdr:to>
      <xdr:col>12</xdr:col>
      <xdr:colOff>647700</xdr:colOff>
      <xdr:row>219</xdr:row>
      <xdr:rowOff>19050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924925" y="47310676"/>
          <a:ext cx="146685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218</xdr:row>
      <xdr:rowOff>180975</xdr:rowOff>
    </xdr:from>
    <xdr:to>
      <xdr:col>6</xdr:col>
      <xdr:colOff>1190625</xdr:colOff>
      <xdr:row>218</xdr:row>
      <xdr:rowOff>180975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266825" y="4729162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611981</xdr:colOff>
      <xdr:row>0</xdr:row>
      <xdr:rowOff>0</xdr:rowOff>
    </xdr:from>
    <xdr:ext cx="1685926" cy="823021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6481" y="0"/>
          <a:ext cx="1685926" cy="823021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0</xdr:row>
      <xdr:rowOff>38100</xdr:rowOff>
    </xdr:from>
    <xdr:ext cx="1524000" cy="732559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8011" y="38100"/>
          <a:ext cx="1524000" cy="732559"/>
        </a:xfrm>
        <a:prstGeom prst="rect">
          <a:avLst/>
        </a:prstGeom>
      </xdr:spPr>
    </xdr:pic>
    <xdr:clientData/>
  </xdr:oneCellAnchor>
  <xdr:twoCellAnchor>
    <xdr:from>
      <xdr:col>10</xdr:col>
      <xdr:colOff>257175</xdr:colOff>
      <xdr:row>212</xdr:row>
      <xdr:rowOff>109109</xdr:rowOff>
    </xdr:from>
    <xdr:to>
      <xdr:col>13</xdr:col>
      <xdr:colOff>428625</xdr:colOff>
      <xdr:row>222</xdr:row>
      <xdr:rowOff>137686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621857" y="46062904"/>
          <a:ext cx="2396836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247650</xdr:colOff>
      <xdr:row>212</xdr:row>
      <xdr:rowOff>128159</xdr:rowOff>
    </xdr:from>
    <xdr:to>
      <xdr:col>6</xdr:col>
      <xdr:colOff>1428750</xdr:colOff>
      <xdr:row>222</xdr:row>
      <xdr:rowOff>137685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208809" y="46081954"/>
          <a:ext cx="2142259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2762250</xdr:colOff>
      <xdr:row>212</xdr:row>
      <xdr:rowOff>147209</xdr:rowOff>
    </xdr:from>
    <xdr:to>
      <xdr:col>9</xdr:col>
      <xdr:colOff>114300</xdr:colOff>
      <xdr:row>222</xdr:row>
      <xdr:rowOff>175786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684568" y="46101004"/>
          <a:ext cx="3015096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3372716</xdr:colOff>
      <xdr:row>219</xdr:row>
      <xdr:rowOff>109971</xdr:rowOff>
    </xdr:from>
    <xdr:to>
      <xdr:col>8</xdr:col>
      <xdr:colOff>515216</xdr:colOff>
      <xdr:row>219</xdr:row>
      <xdr:rowOff>109971</xdr:rowOff>
    </xdr:to>
    <xdr:cxnSp macro="">
      <xdr:nvCxnSpPr>
        <xdr:cNvPr id="38" name="Conector rec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5295034" y="47397266"/>
          <a:ext cx="18703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696191</xdr:colOff>
      <xdr:row>219</xdr:row>
      <xdr:rowOff>84861</xdr:rowOff>
    </xdr:from>
    <xdr:to>
      <xdr:col>13</xdr:col>
      <xdr:colOff>77066</xdr:colOff>
      <xdr:row>219</xdr:row>
      <xdr:rowOff>94385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9060873" y="47372156"/>
          <a:ext cx="1606261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48491</xdr:colOff>
      <xdr:row>219</xdr:row>
      <xdr:rowOff>73603</xdr:rowOff>
    </xdr:from>
    <xdr:to>
      <xdr:col>6</xdr:col>
      <xdr:colOff>1267691</xdr:colOff>
      <xdr:row>219</xdr:row>
      <xdr:rowOff>73603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1330036" y="47360898"/>
          <a:ext cx="18599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212</xdr:row>
      <xdr:rowOff>104775</xdr:rowOff>
    </xdr:from>
    <xdr:to>
      <xdr:col>13</xdr:col>
      <xdr:colOff>276225</xdr:colOff>
      <xdr:row>222</xdr:row>
      <xdr:rowOff>133352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8486775" y="46072425"/>
          <a:ext cx="2314575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95250</xdr:colOff>
      <xdr:row>212</xdr:row>
      <xdr:rowOff>123825</xdr:rowOff>
    </xdr:from>
    <xdr:to>
      <xdr:col>6</xdr:col>
      <xdr:colOff>1276350</xdr:colOff>
      <xdr:row>222</xdr:row>
      <xdr:rowOff>133351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066800" y="4609147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2609850</xdr:colOff>
      <xdr:row>212</xdr:row>
      <xdr:rowOff>142875</xdr:rowOff>
    </xdr:from>
    <xdr:to>
      <xdr:col>8</xdr:col>
      <xdr:colOff>895350</xdr:colOff>
      <xdr:row>222</xdr:row>
      <xdr:rowOff>171452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4552950" y="4611052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95250</xdr:colOff>
      <xdr:row>219</xdr:row>
      <xdr:rowOff>76201</xdr:rowOff>
    </xdr:from>
    <xdr:to>
      <xdr:col>6</xdr:col>
      <xdr:colOff>990600</xdr:colOff>
      <xdr:row>219</xdr:row>
      <xdr:rowOff>85725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066800" y="47377351"/>
          <a:ext cx="186690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3114675</xdr:colOff>
      <xdr:row>219</xdr:row>
      <xdr:rowOff>66675</xdr:rowOff>
    </xdr:from>
    <xdr:to>
      <xdr:col>8</xdr:col>
      <xdr:colOff>266700</xdr:colOff>
      <xdr:row>219</xdr:row>
      <xdr:rowOff>76200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5057775" y="47367825"/>
          <a:ext cx="1876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219</xdr:row>
      <xdr:rowOff>85723</xdr:rowOff>
    </xdr:from>
    <xdr:to>
      <xdr:col>12</xdr:col>
      <xdr:colOff>733425</xdr:colOff>
      <xdr:row>219</xdr:row>
      <xdr:rowOff>95248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8782050" y="47386873"/>
          <a:ext cx="17145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716756</xdr:colOff>
      <xdr:row>0</xdr:row>
      <xdr:rowOff>19050</xdr:rowOff>
    </xdr:from>
    <xdr:ext cx="1685926" cy="74908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70306" y="19050"/>
          <a:ext cx="1685926" cy="74908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0</xdr:row>
      <xdr:rowOff>47625</xdr:rowOff>
    </xdr:from>
    <xdr:ext cx="1524000" cy="723900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47625"/>
          <a:ext cx="1524000" cy="7239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1524000" cy="754548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9525"/>
          <a:ext cx="1524000" cy="754548"/>
        </a:xfrm>
        <a:prstGeom prst="rect">
          <a:avLst/>
        </a:prstGeom>
      </xdr:spPr>
    </xdr:pic>
    <xdr:clientData/>
  </xdr:oneCellAnchor>
  <xdr:twoCellAnchor>
    <xdr:from>
      <xdr:col>10</xdr:col>
      <xdr:colOff>333375</xdr:colOff>
      <xdr:row>211</xdr:row>
      <xdr:rowOff>0</xdr:rowOff>
    </xdr:from>
    <xdr:to>
      <xdr:col>13</xdr:col>
      <xdr:colOff>504825</xdr:colOff>
      <xdr:row>221</xdr:row>
      <xdr:rowOff>28577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715375" y="46167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211</xdr:row>
      <xdr:rowOff>19050</xdr:rowOff>
    </xdr:from>
    <xdr:to>
      <xdr:col>6</xdr:col>
      <xdr:colOff>1504950</xdr:colOff>
      <xdr:row>221</xdr:row>
      <xdr:rowOff>28576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95400" y="46186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2838450</xdr:colOff>
      <xdr:row>211</xdr:row>
      <xdr:rowOff>38100</xdr:rowOff>
    </xdr:from>
    <xdr:to>
      <xdr:col>9</xdr:col>
      <xdr:colOff>190500</xdr:colOff>
      <xdr:row>221</xdr:row>
      <xdr:rowOff>66677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4781550" y="46205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3429000</xdr:colOff>
      <xdr:row>217</xdr:row>
      <xdr:rowOff>142875</xdr:rowOff>
    </xdr:from>
    <xdr:to>
      <xdr:col>8</xdr:col>
      <xdr:colOff>571500</xdr:colOff>
      <xdr:row>217</xdr:row>
      <xdr:rowOff>142875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5372100" y="47453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217</xdr:row>
      <xdr:rowOff>85726</xdr:rowOff>
    </xdr:from>
    <xdr:to>
      <xdr:col>13</xdr:col>
      <xdr:colOff>76200</xdr:colOff>
      <xdr:row>217</xdr:row>
      <xdr:rowOff>95250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9077325" y="47396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217</xdr:row>
      <xdr:rowOff>66675</xdr:rowOff>
    </xdr:from>
    <xdr:to>
      <xdr:col>6</xdr:col>
      <xdr:colOff>1343025</xdr:colOff>
      <xdr:row>217</xdr:row>
      <xdr:rowOff>66675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1419225" y="47377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47625</xdr:colOff>
      <xdr:row>0</xdr:row>
      <xdr:rowOff>0</xdr:rowOff>
    </xdr:from>
    <xdr:ext cx="1685926" cy="84772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3175" y="0"/>
          <a:ext cx="1685926" cy="8477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47625</xdr:rowOff>
    </xdr:from>
    <xdr:ext cx="1524000" cy="733425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47625"/>
          <a:ext cx="1524000" cy="733425"/>
        </a:xfrm>
        <a:prstGeom prst="rect">
          <a:avLst/>
        </a:prstGeom>
      </xdr:spPr>
    </xdr:pic>
    <xdr:clientData/>
  </xdr:oneCellAnchor>
  <xdr:twoCellAnchor>
    <xdr:from>
      <xdr:col>10</xdr:col>
      <xdr:colOff>333375</xdr:colOff>
      <xdr:row>212</xdr:row>
      <xdr:rowOff>0</xdr:rowOff>
    </xdr:from>
    <xdr:to>
      <xdr:col>13</xdr:col>
      <xdr:colOff>504825</xdr:colOff>
      <xdr:row>222</xdr:row>
      <xdr:rowOff>28577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8715375" y="46358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212</xdr:row>
      <xdr:rowOff>19050</xdr:rowOff>
    </xdr:from>
    <xdr:to>
      <xdr:col>6</xdr:col>
      <xdr:colOff>1504950</xdr:colOff>
      <xdr:row>222</xdr:row>
      <xdr:rowOff>28576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95400" y="46377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2838450</xdr:colOff>
      <xdr:row>212</xdr:row>
      <xdr:rowOff>38100</xdr:rowOff>
    </xdr:from>
    <xdr:to>
      <xdr:col>9</xdr:col>
      <xdr:colOff>190500</xdr:colOff>
      <xdr:row>222</xdr:row>
      <xdr:rowOff>66677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4781550" y="46396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3429000</xdr:colOff>
      <xdr:row>218</xdr:row>
      <xdr:rowOff>142875</xdr:rowOff>
    </xdr:from>
    <xdr:to>
      <xdr:col>8</xdr:col>
      <xdr:colOff>571500</xdr:colOff>
      <xdr:row>218</xdr:row>
      <xdr:rowOff>142875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>
          <a:off x="5372100" y="47644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218</xdr:row>
      <xdr:rowOff>85726</xdr:rowOff>
    </xdr:from>
    <xdr:to>
      <xdr:col>13</xdr:col>
      <xdr:colOff>76200</xdr:colOff>
      <xdr:row>218</xdr:row>
      <xdr:rowOff>95250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>
          <a:off x="9077325" y="47586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218</xdr:row>
      <xdr:rowOff>66675</xdr:rowOff>
    </xdr:from>
    <xdr:to>
      <xdr:col>6</xdr:col>
      <xdr:colOff>1343025</xdr:colOff>
      <xdr:row>218</xdr:row>
      <xdr:rowOff>66675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>
          <a:off x="1419225" y="47567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676275</xdr:colOff>
      <xdr:row>0</xdr:row>
      <xdr:rowOff>1</xdr:rowOff>
    </xdr:from>
    <xdr:ext cx="1685926" cy="82399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29825" y="1"/>
          <a:ext cx="1685926" cy="82399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573881</xdr:colOff>
      <xdr:row>0</xdr:row>
      <xdr:rowOff>1</xdr:rowOff>
    </xdr:from>
    <xdr:ext cx="1685926" cy="84539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7881" y="1"/>
          <a:ext cx="1685926" cy="84539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0</xdr:row>
      <xdr:rowOff>0</xdr:rowOff>
    </xdr:from>
    <xdr:ext cx="1524000" cy="752475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" y="0"/>
          <a:ext cx="1524000" cy="752475"/>
        </a:xfrm>
        <a:prstGeom prst="rect">
          <a:avLst/>
        </a:prstGeom>
      </xdr:spPr>
    </xdr:pic>
    <xdr:clientData/>
  </xdr:oneCellAnchor>
  <xdr:twoCellAnchor>
    <xdr:from>
      <xdr:col>10</xdr:col>
      <xdr:colOff>333375</xdr:colOff>
      <xdr:row>254</xdr:row>
      <xdr:rowOff>19050</xdr:rowOff>
    </xdr:from>
    <xdr:to>
      <xdr:col>13</xdr:col>
      <xdr:colOff>504825</xdr:colOff>
      <xdr:row>264</xdr:row>
      <xdr:rowOff>47627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8715375" y="48653700"/>
          <a:ext cx="22098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254</xdr:row>
      <xdr:rowOff>38100</xdr:rowOff>
    </xdr:from>
    <xdr:to>
      <xdr:col>6</xdr:col>
      <xdr:colOff>1504950</xdr:colOff>
      <xdr:row>264</xdr:row>
      <xdr:rowOff>47626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295400" y="486727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2838450</xdr:colOff>
      <xdr:row>254</xdr:row>
      <xdr:rowOff>57150</xdr:rowOff>
    </xdr:from>
    <xdr:to>
      <xdr:col>9</xdr:col>
      <xdr:colOff>190500</xdr:colOff>
      <xdr:row>264</xdr:row>
      <xdr:rowOff>85727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4781550" y="486918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3429000</xdr:colOff>
      <xdr:row>260</xdr:row>
      <xdr:rowOff>161925</xdr:rowOff>
    </xdr:from>
    <xdr:to>
      <xdr:col>8</xdr:col>
      <xdr:colOff>571500</xdr:colOff>
      <xdr:row>260</xdr:row>
      <xdr:rowOff>161925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>
          <a:off x="5372100" y="49939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260</xdr:row>
      <xdr:rowOff>104776</xdr:rowOff>
    </xdr:from>
    <xdr:to>
      <xdr:col>13</xdr:col>
      <xdr:colOff>76200</xdr:colOff>
      <xdr:row>260</xdr:row>
      <xdr:rowOff>114300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>
          <a:off x="9077325" y="49882426"/>
          <a:ext cx="14192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260</xdr:row>
      <xdr:rowOff>85725</xdr:rowOff>
    </xdr:from>
    <xdr:to>
      <xdr:col>6</xdr:col>
      <xdr:colOff>1343025</xdr:colOff>
      <xdr:row>260</xdr:row>
      <xdr:rowOff>85725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1419225" y="498633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659606</xdr:colOff>
      <xdr:row>1</xdr:row>
      <xdr:rowOff>0</xdr:rowOff>
    </xdr:from>
    <xdr:ext cx="1685926" cy="953245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3156" y="19050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28575</xdr:rowOff>
    </xdr:from>
    <xdr:ext cx="1524000" cy="84847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219075"/>
          <a:ext cx="1524000" cy="848470"/>
        </a:xfrm>
        <a:prstGeom prst="rect">
          <a:avLst/>
        </a:prstGeom>
      </xdr:spPr>
    </xdr:pic>
    <xdr:clientData/>
  </xdr:oneCellAnchor>
  <xdr:twoCellAnchor>
    <xdr:from>
      <xdr:col>10</xdr:col>
      <xdr:colOff>333375</xdr:colOff>
      <xdr:row>223</xdr:row>
      <xdr:rowOff>0</xdr:rowOff>
    </xdr:from>
    <xdr:to>
      <xdr:col>13</xdr:col>
      <xdr:colOff>504825</xdr:colOff>
      <xdr:row>233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8715375" y="46548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223</xdr:row>
      <xdr:rowOff>19050</xdr:rowOff>
    </xdr:from>
    <xdr:to>
      <xdr:col>6</xdr:col>
      <xdr:colOff>1504950</xdr:colOff>
      <xdr:row>233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295400" y="46567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2838450</xdr:colOff>
      <xdr:row>223</xdr:row>
      <xdr:rowOff>38100</xdr:rowOff>
    </xdr:from>
    <xdr:to>
      <xdr:col>9</xdr:col>
      <xdr:colOff>190500</xdr:colOff>
      <xdr:row>233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4781550" y="46586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3429000</xdr:colOff>
      <xdr:row>229</xdr:row>
      <xdr:rowOff>142875</xdr:rowOff>
    </xdr:from>
    <xdr:to>
      <xdr:col>8</xdr:col>
      <xdr:colOff>571500</xdr:colOff>
      <xdr:row>229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5372100" y="47834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229</xdr:row>
      <xdr:rowOff>85726</xdr:rowOff>
    </xdr:from>
    <xdr:to>
      <xdr:col>13</xdr:col>
      <xdr:colOff>76200</xdr:colOff>
      <xdr:row>229</xdr:row>
      <xdr:rowOff>95250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9077325" y="47777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229</xdr:row>
      <xdr:rowOff>66675</xdr:rowOff>
    </xdr:from>
    <xdr:to>
      <xdr:col>6</xdr:col>
      <xdr:colOff>1343025</xdr:colOff>
      <xdr:row>229</xdr:row>
      <xdr:rowOff>66675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1419225" y="47758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640556</xdr:colOff>
      <xdr:row>0</xdr:row>
      <xdr:rowOff>1</xdr:rowOff>
    </xdr:from>
    <xdr:ext cx="1685926" cy="813292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94106" y="1"/>
          <a:ext cx="1685926" cy="813292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57150</xdr:rowOff>
    </xdr:from>
    <xdr:ext cx="1524000" cy="7239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57150"/>
          <a:ext cx="1524000" cy="72390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104775</xdr:rowOff>
    </xdr:from>
    <xdr:to>
      <xdr:col>13</xdr:col>
      <xdr:colOff>180975</xdr:colOff>
      <xdr:row>222</xdr:row>
      <xdr:rowOff>133352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8391525" y="46072425"/>
          <a:ext cx="238125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123825</xdr:rowOff>
    </xdr:from>
    <xdr:to>
      <xdr:col>6</xdr:col>
      <xdr:colOff>1181100</xdr:colOff>
      <xdr:row>222</xdr:row>
      <xdr:rowOff>133351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971550" y="4609147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142875</xdr:rowOff>
    </xdr:from>
    <xdr:to>
      <xdr:col>8</xdr:col>
      <xdr:colOff>800100</xdr:colOff>
      <xdr:row>222</xdr:row>
      <xdr:rowOff>171452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4457700" y="4611052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57150</xdr:rowOff>
    </xdr:from>
    <xdr:to>
      <xdr:col>8</xdr:col>
      <xdr:colOff>247650</xdr:colOff>
      <xdr:row>219</xdr:row>
      <xdr:rowOff>57150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5048250" y="473583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219</xdr:row>
      <xdr:rowOff>1</xdr:rowOff>
    </xdr:from>
    <xdr:to>
      <xdr:col>12</xdr:col>
      <xdr:colOff>514350</xdr:colOff>
      <xdr:row>219</xdr:row>
      <xdr:rowOff>9525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8753475" y="47301151"/>
          <a:ext cx="159067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171450</xdr:rowOff>
    </xdr:from>
    <xdr:to>
      <xdr:col>6</xdr:col>
      <xdr:colOff>1019175</xdr:colOff>
      <xdr:row>218</xdr:row>
      <xdr:rowOff>171450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>
          <a:off x="1095375" y="472821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669131</xdr:colOff>
      <xdr:row>0</xdr:row>
      <xdr:rowOff>1</xdr:rowOff>
    </xdr:from>
    <xdr:ext cx="1685926" cy="87750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75031" y="1"/>
          <a:ext cx="1685926" cy="8775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0</xdr:rowOff>
    </xdr:from>
    <xdr:ext cx="1524000" cy="762000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0"/>
          <a:ext cx="1524000" cy="762000"/>
        </a:xfrm>
        <a:prstGeom prst="rect">
          <a:avLst/>
        </a:prstGeom>
      </xdr:spPr>
    </xdr:pic>
    <xdr:clientData/>
  </xdr:oneCellAnchor>
  <xdr:twoCellAnchor>
    <xdr:from>
      <xdr:col>9</xdr:col>
      <xdr:colOff>742950</xdr:colOff>
      <xdr:row>212</xdr:row>
      <xdr:rowOff>57150</xdr:rowOff>
    </xdr:from>
    <xdr:to>
      <xdr:col>13</xdr:col>
      <xdr:colOff>133350</xdr:colOff>
      <xdr:row>222</xdr:row>
      <xdr:rowOff>85727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8343900" y="46024800"/>
          <a:ext cx="234315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276225</xdr:colOff>
      <xdr:row>212</xdr:row>
      <xdr:rowOff>76200</xdr:rowOff>
    </xdr:from>
    <xdr:to>
      <xdr:col>6</xdr:col>
      <xdr:colOff>1133475</xdr:colOff>
      <xdr:row>222</xdr:row>
      <xdr:rowOff>85726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923925" y="460438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2466975</xdr:colOff>
      <xdr:row>212</xdr:row>
      <xdr:rowOff>95250</xdr:rowOff>
    </xdr:from>
    <xdr:to>
      <xdr:col>8</xdr:col>
      <xdr:colOff>752475</xdr:colOff>
      <xdr:row>222</xdr:row>
      <xdr:rowOff>123827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4410075" y="460629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3057525</xdr:colOff>
      <xdr:row>219</xdr:row>
      <xdr:rowOff>9525</xdr:rowOff>
    </xdr:from>
    <xdr:to>
      <xdr:col>8</xdr:col>
      <xdr:colOff>200025</xdr:colOff>
      <xdr:row>219</xdr:row>
      <xdr:rowOff>9525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5000625" y="473106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218</xdr:row>
      <xdr:rowOff>142876</xdr:rowOff>
    </xdr:from>
    <xdr:to>
      <xdr:col>12</xdr:col>
      <xdr:colOff>466725</xdr:colOff>
      <xdr:row>218</xdr:row>
      <xdr:rowOff>152400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8705850" y="47253526"/>
          <a:ext cx="155257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218</xdr:row>
      <xdr:rowOff>123825</xdr:rowOff>
    </xdr:from>
    <xdr:to>
      <xdr:col>6</xdr:col>
      <xdr:colOff>971550</xdr:colOff>
      <xdr:row>218</xdr:row>
      <xdr:rowOff>123825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>
          <a:off x="1047750" y="472344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697706</xdr:colOff>
      <xdr:row>0</xdr:row>
      <xdr:rowOff>0</xdr:rowOff>
    </xdr:from>
    <xdr:ext cx="1685926" cy="953245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256" y="13335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38100</xdr:rowOff>
    </xdr:from>
    <xdr:ext cx="1524000" cy="84847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228600"/>
          <a:ext cx="1524000" cy="84847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104775</xdr:rowOff>
    </xdr:from>
    <xdr:to>
      <xdr:col>13</xdr:col>
      <xdr:colOff>180975</xdr:colOff>
      <xdr:row>222</xdr:row>
      <xdr:rowOff>133352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8391525" y="46072425"/>
          <a:ext cx="2390775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123825</xdr:rowOff>
    </xdr:from>
    <xdr:to>
      <xdr:col>6</xdr:col>
      <xdr:colOff>1181100</xdr:colOff>
      <xdr:row>222</xdr:row>
      <xdr:rowOff>133351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971550" y="4609147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142875</xdr:rowOff>
    </xdr:from>
    <xdr:to>
      <xdr:col>8</xdr:col>
      <xdr:colOff>800100</xdr:colOff>
      <xdr:row>222</xdr:row>
      <xdr:rowOff>171452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4457700" y="4611052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57150</xdr:rowOff>
    </xdr:from>
    <xdr:to>
      <xdr:col>8</xdr:col>
      <xdr:colOff>247650</xdr:colOff>
      <xdr:row>219</xdr:row>
      <xdr:rowOff>57150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>
          <a:off x="5048250" y="473583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219</xdr:row>
      <xdr:rowOff>1</xdr:rowOff>
    </xdr:from>
    <xdr:to>
      <xdr:col>12</xdr:col>
      <xdr:colOff>514350</xdr:colOff>
      <xdr:row>219</xdr:row>
      <xdr:rowOff>9525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>
          <a:off x="8753475" y="47301151"/>
          <a:ext cx="160020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171450</xdr:rowOff>
    </xdr:from>
    <xdr:to>
      <xdr:col>6</xdr:col>
      <xdr:colOff>1019175</xdr:colOff>
      <xdr:row>218</xdr:row>
      <xdr:rowOff>171450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>
          <a:off x="1095375" y="472821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650081</xdr:colOff>
      <xdr:row>0</xdr:row>
      <xdr:rowOff>1</xdr:rowOff>
    </xdr:from>
    <xdr:ext cx="1685926" cy="813292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3631" y="1"/>
          <a:ext cx="1685926" cy="813292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38100</xdr:rowOff>
    </xdr:from>
    <xdr:ext cx="1524000" cy="7239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38100"/>
          <a:ext cx="1524000" cy="723900"/>
        </a:xfrm>
        <a:prstGeom prst="rect">
          <a:avLst/>
        </a:prstGeom>
      </xdr:spPr>
    </xdr:pic>
    <xdr:clientData/>
  </xdr:oneCellAnchor>
  <xdr:twoCellAnchor>
    <xdr:from>
      <xdr:col>10</xdr:col>
      <xdr:colOff>333375</xdr:colOff>
      <xdr:row>212</xdr:row>
      <xdr:rowOff>95250</xdr:rowOff>
    </xdr:from>
    <xdr:to>
      <xdr:col>13</xdr:col>
      <xdr:colOff>504825</xdr:colOff>
      <xdr:row>222</xdr:row>
      <xdr:rowOff>123827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8715375" y="46062900"/>
          <a:ext cx="23622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212</xdr:row>
      <xdr:rowOff>114300</xdr:rowOff>
    </xdr:from>
    <xdr:to>
      <xdr:col>6</xdr:col>
      <xdr:colOff>1504950</xdr:colOff>
      <xdr:row>222</xdr:row>
      <xdr:rowOff>123826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1295400" y="460819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2838450</xdr:colOff>
      <xdr:row>212</xdr:row>
      <xdr:rowOff>133350</xdr:rowOff>
    </xdr:from>
    <xdr:to>
      <xdr:col>9</xdr:col>
      <xdr:colOff>190500</xdr:colOff>
      <xdr:row>222</xdr:row>
      <xdr:rowOff>161927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/>
      </xdr:nvSpPr>
      <xdr:spPr>
        <a:xfrm>
          <a:off x="4781550" y="461010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3429000</xdr:colOff>
      <xdr:row>219</xdr:row>
      <xdr:rowOff>47625</xdr:rowOff>
    </xdr:from>
    <xdr:to>
      <xdr:col>8</xdr:col>
      <xdr:colOff>571500</xdr:colOff>
      <xdr:row>219</xdr:row>
      <xdr:rowOff>47625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>
          <a:off x="5372100" y="473487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218</xdr:row>
      <xdr:rowOff>180976</xdr:rowOff>
    </xdr:from>
    <xdr:to>
      <xdr:col>13</xdr:col>
      <xdr:colOff>76200</xdr:colOff>
      <xdr:row>219</xdr:row>
      <xdr:rowOff>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>
          <a:off x="9077325" y="47291626"/>
          <a:ext cx="15716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218</xdr:row>
      <xdr:rowOff>161925</xdr:rowOff>
    </xdr:from>
    <xdr:to>
      <xdr:col>6</xdr:col>
      <xdr:colOff>1343025</xdr:colOff>
      <xdr:row>218</xdr:row>
      <xdr:rowOff>161925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>
          <a:off x="1419225" y="47272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669131</xdr:colOff>
      <xdr:row>0</xdr:row>
      <xdr:rowOff>0</xdr:rowOff>
    </xdr:from>
    <xdr:ext cx="1685926" cy="749085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2681" y="0"/>
          <a:ext cx="1685926" cy="7490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95250</xdr:rowOff>
    </xdr:from>
    <xdr:ext cx="1524000" cy="66675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95250"/>
          <a:ext cx="1524000" cy="66675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95250</xdr:rowOff>
    </xdr:from>
    <xdr:to>
      <xdr:col>13</xdr:col>
      <xdr:colOff>180975</xdr:colOff>
      <xdr:row>222</xdr:row>
      <xdr:rowOff>123827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8391525" y="46062900"/>
          <a:ext cx="2390775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114300</xdr:rowOff>
    </xdr:from>
    <xdr:to>
      <xdr:col>6</xdr:col>
      <xdr:colOff>1181100</xdr:colOff>
      <xdr:row>222</xdr:row>
      <xdr:rowOff>123826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971550" y="460819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133350</xdr:rowOff>
    </xdr:from>
    <xdr:to>
      <xdr:col>8</xdr:col>
      <xdr:colOff>800100</xdr:colOff>
      <xdr:row>222</xdr:row>
      <xdr:rowOff>161927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4457700" y="461010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47625</xdr:rowOff>
    </xdr:from>
    <xdr:to>
      <xdr:col>8</xdr:col>
      <xdr:colOff>247650</xdr:colOff>
      <xdr:row>219</xdr:row>
      <xdr:rowOff>47625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5048250" y="473487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218</xdr:row>
      <xdr:rowOff>180976</xdr:rowOff>
    </xdr:from>
    <xdr:to>
      <xdr:col>12</xdr:col>
      <xdr:colOff>514350</xdr:colOff>
      <xdr:row>219</xdr:row>
      <xdr:rowOff>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8753475" y="47291626"/>
          <a:ext cx="160020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161925</xdr:rowOff>
    </xdr:from>
    <xdr:to>
      <xdr:col>6</xdr:col>
      <xdr:colOff>1019175</xdr:colOff>
      <xdr:row>218</xdr:row>
      <xdr:rowOff>161925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1095375" y="47272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659606</xdr:colOff>
      <xdr:row>0</xdr:row>
      <xdr:rowOff>1</xdr:rowOff>
    </xdr:from>
    <xdr:ext cx="1685926" cy="857250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3156" y="1"/>
          <a:ext cx="1685926" cy="85725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9525</xdr:rowOff>
    </xdr:from>
    <xdr:ext cx="1524000" cy="763026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9525"/>
          <a:ext cx="1524000" cy="763026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95250</xdr:rowOff>
    </xdr:from>
    <xdr:to>
      <xdr:col>13</xdr:col>
      <xdr:colOff>180975</xdr:colOff>
      <xdr:row>222</xdr:row>
      <xdr:rowOff>123827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8391525" y="46062900"/>
          <a:ext cx="24003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114300</xdr:rowOff>
    </xdr:from>
    <xdr:to>
      <xdr:col>6</xdr:col>
      <xdr:colOff>1181100</xdr:colOff>
      <xdr:row>222</xdr:row>
      <xdr:rowOff>123826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971550" y="460819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133350</xdr:rowOff>
    </xdr:from>
    <xdr:to>
      <xdr:col>8</xdr:col>
      <xdr:colOff>800100</xdr:colOff>
      <xdr:row>222</xdr:row>
      <xdr:rowOff>161927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4457700" y="461010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47625</xdr:rowOff>
    </xdr:from>
    <xdr:to>
      <xdr:col>8</xdr:col>
      <xdr:colOff>247650</xdr:colOff>
      <xdr:row>219</xdr:row>
      <xdr:rowOff>47625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5048250" y="473487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218</xdr:row>
      <xdr:rowOff>180976</xdr:rowOff>
    </xdr:from>
    <xdr:to>
      <xdr:col>12</xdr:col>
      <xdr:colOff>514350</xdr:colOff>
      <xdr:row>219</xdr:row>
      <xdr:rowOff>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8753475" y="47291626"/>
          <a:ext cx="16097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161925</xdr:rowOff>
    </xdr:from>
    <xdr:to>
      <xdr:col>6</xdr:col>
      <xdr:colOff>1019175</xdr:colOff>
      <xdr:row>218</xdr:row>
      <xdr:rowOff>161925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1095375" y="47272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650081</xdr:colOff>
      <xdr:row>0</xdr:row>
      <xdr:rowOff>0</xdr:rowOff>
    </xdr:from>
    <xdr:ext cx="1685926" cy="856097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3631" y="0"/>
          <a:ext cx="1685926" cy="856097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9525</xdr:rowOff>
    </xdr:from>
    <xdr:ext cx="1524000" cy="7620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9525"/>
          <a:ext cx="1524000" cy="762000"/>
        </a:xfrm>
        <a:prstGeom prst="rect">
          <a:avLst/>
        </a:prstGeom>
      </xdr:spPr>
    </xdr:pic>
    <xdr:clientData/>
  </xdr:oneCellAnchor>
  <xdr:twoCellAnchor>
    <xdr:from>
      <xdr:col>10</xdr:col>
      <xdr:colOff>333375</xdr:colOff>
      <xdr:row>213</xdr:row>
      <xdr:rowOff>0</xdr:rowOff>
    </xdr:from>
    <xdr:to>
      <xdr:col>13</xdr:col>
      <xdr:colOff>504825</xdr:colOff>
      <xdr:row>223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8715375" y="46548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213</xdr:row>
      <xdr:rowOff>19050</xdr:rowOff>
    </xdr:from>
    <xdr:to>
      <xdr:col>6</xdr:col>
      <xdr:colOff>1504950</xdr:colOff>
      <xdr:row>223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1295400" y="46567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2838450</xdr:colOff>
      <xdr:row>213</xdr:row>
      <xdr:rowOff>38100</xdr:rowOff>
    </xdr:from>
    <xdr:to>
      <xdr:col>9</xdr:col>
      <xdr:colOff>190500</xdr:colOff>
      <xdr:row>223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4781550" y="46586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3429000</xdr:colOff>
      <xdr:row>219</xdr:row>
      <xdr:rowOff>142875</xdr:rowOff>
    </xdr:from>
    <xdr:to>
      <xdr:col>8</xdr:col>
      <xdr:colOff>571500</xdr:colOff>
      <xdr:row>219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5372100" y="47834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219</xdr:row>
      <xdr:rowOff>85726</xdr:rowOff>
    </xdr:from>
    <xdr:to>
      <xdr:col>13</xdr:col>
      <xdr:colOff>76200</xdr:colOff>
      <xdr:row>219</xdr:row>
      <xdr:rowOff>95250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9077325" y="47777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219</xdr:row>
      <xdr:rowOff>66675</xdr:rowOff>
    </xdr:from>
    <xdr:to>
      <xdr:col>6</xdr:col>
      <xdr:colOff>1343025</xdr:colOff>
      <xdr:row>219</xdr:row>
      <xdr:rowOff>66675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419225" y="47758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697706</xdr:colOff>
      <xdr:row>0</xdr:row>
      <xdr:rowOff>0</xdr:rowOff>
    </xdr:from>
    <xdr:ext cx="1685926" cy="834695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256" y="0"/>
          <a:ext cx="1685926" cy="83469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9525</xdr:rowOff>
    </xdr:from>
    <xdr:ext cx="1524000" cy="74295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9525"/>
          <a:ext cx="1524000" cy="74295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211</xdr:row>
      <xdr:rowOff>0</xdr:rowOff>
    </xdr:from>
    <xdr:to>
      <xdr:col>13</xdr:col>
      <xdr:colOff>180975</xdr:colOff>
      <xdr:row>221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/>
      </xdr:nvSpPr>
      <xdr:spPr>
        <a:xfrm>
          <a:off x="8391525" y="46167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211</xdr:row>
      <xdr:rowOff>19050</xdr:rowOff>
    </xdr:from>
    <xdr:to>
      <xdr:col>6</xdr:col>
      <xdr:colOff>1181100</xdr:colOff>
      <xdr:row>221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971550" y="46186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211</xdr:row>
      <xdr:rowOff>38100</xdr:rowOff>
    </xdr:from>
    <xdr:to>
      <xdr:col>8</xdr:col>
      <xdr:colOff>800100</xdr:colOff>
      <xdr:row>221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 txBox="1"/>
      </xdr:nvSpPr>
      <xdr:spPr>
        <a:xfrm>
          <a:off x="4457700" y="46205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217</xdr:row>
      <xdr:rowOff>142875</xdr:rowOff>
    </xdr:from>
    <xdr:to>
      <xdr:col>8</xdr:col>
      <xdr:colOff>247650</xdr:colOff>
      <xdr:row>217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5048250" y="47453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217</xdr:row>
      <xdr:rowOff>85726</xdr:rowOff>
    </xdr:from>
    <xdr:to>
      <xdr:col>12</xdr:col>
      <xdr:colOff>514350</xdr:colOff>
      <xdr:row>217</xdr:row>
      <xdr:rowOff>95250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>
          <a:off x="8753475" y="47396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217</xdr:row>
      <xdr:rowOff>66675</xdr:rowOff>
    </xdr:from>
    <xdr:to>
      <xdr:col>6</xdr:col>
      <xdr:colOff>1019175</xdr:colOff>
      <xdr:row>217</xdr:row>
      <xdr:rowOff>66675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>
          <a:off x="1095375" y="47377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678656</xdr:colOff>
      <xdr:row>0</xdr:row>
      <xdr:rowOff>0</xdr:rowOff>
    </xdr:from>
    <xdr:ext cx="1685926" cy="856097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2206" y="0"/>
          <a:ext cx="1685926" cy="856097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19050</xdr:rowOff>
    </xdr:from>
    <xdr:ext cx="1524000" cy="7620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19050"/>
          <a:ext cx="1524000" cy="76200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95250</xdr:rowOff>
    </xdr:from>
    <xdr:to>
      <xdr:col>13</xdr:col>
      <xdr:colOff>180975</xdr:colOff>
      <xdr:row>222</xdr:row>
      <xdr:rowOff>123827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8391525" y="46062900"/>
          <a:ext cx="2352675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114300</xdr:rowOff>
    </xdr:from>
    <xdr:to>
      <xdr:col>6</xdr:col>
      <xdr:colOff>1181100</xdr:colOff>
      <xdr:row>222</xdr:row>
      <xdr:rowOff>123826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971550" y="460819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133350</xdr:rowOff>
    </xdr:from>
    <xdr:to>
      <xdr:col>8</xdr:col>
      <xdr:colOff>800100</xdr:colOff>
      <xdr:row>222</xdr:row>
      <xdr:rowOff>161927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4457700" y="461010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47625</xdr:rowOff>
    </xdr:from>
    <xdr:to>
      <xdr:col>8</xdr:col>
      <xdr:colOff>247650</xdr:colOff>
      <xdr:row>219</xdr:row>
      <xdr:rowOff>47625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>
          <a:off x="5048250" y="473487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218</xdr:row>
      <xdr:rowOff>180976</xdr:rowOff>
    </xdr:from>
    <xdr:to>
      <xdr:col>12</xdr:col>
      <xdr:colOff>514350</xdr:colOff>
      <xdr:row>219</xdr:row>
      <xdr:rowOff>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>
          <a:off x="8753475" y="47291626"/>
          <a:ext cx="16478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161925</xdr:rowOff>
    </xdr:from>
    <xdr:to>
      <xdr:col>6</xdr:col>
      <xdr:colOff>1019175</xdr:colOff>
      <xdr:row>218</xdr:row>
      <xdr:rowOff>161925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>
          <a:off x="1095375" y="47272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688181</xdr:colOff>
      <xdr:row>0</xdr:row>
      <xdr:rowOff>0</xdr:rowOff>
    </xdr:from>
    <xdr:ext cx="1685926" cy="791889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1731" y="0"/>
          <a:ext cx="1685926" cy="791889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57151</xdr:rowOff>
    </xdr:from>
    <xdr:ext cx="1524000" cy="70485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57151"/>
          <a:ext cx="1524000" cy="70485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211</xdr:row>
      <xdr:rowOff>0</xdr:rowOff>
    </xdr:from>
    <xdr:to>
      <xdr:col>13</xdr:col>
      <xdr:colOff>180975</xdr:colOff>
      <xdr:row>221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8391525" y="46167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211</xdr:row>
      <xdr:rowOff>19050</xdr:rowOff>
    </xdr:from>
    <xdr:to>
      <xdr:col>6</xdr:col>
      <xdr:colOff>1181100</xdr:colOff>
      <xdr:row>221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971550" y="46186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211</xdr:row>
      <xdr:rowOff>38100</xdr:rowOff>
    </xdr:from>
    <xdr:to>
      <xdr:col>8</xdr:col>
      <xdr:colOff>800100</xdr:colOff>
      <xdr:row>221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4457700" y="46205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217</xdr:row>
      <xdr:rowOff>142875</xdr:rowOff>
    </xdr:from>
    <xdr:to>
      <xdr:col>8</xdr:col>
      <xdr:colOff>247650</xdr:colOff>
      <xdr:row>217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>
          <a:off x="5048250" y="47453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217</xdr:row>
      <xdr:rowOff>85726</xdr:rowOff>
    </xdr:from>
    <xdr:to>
      <xdr:col>12</xdr:col>
      <xdr:colOff>514350</xdr:colOff>
      <xdr:row>217</xdr:row>
      <xdr:rowOff>95250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>
          <a:off x="8753475" y="47396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217</xdr:row>
      <xdr:rowOff>66675</xdr:rowOff>
    </xdr:from>
    <xdr:to>
      <xdr:col>6</xdr:col>
      <xdr:colOff>1019175</xdr:colOff>
      <xdr:row>217</xdr:row>
      <xdr:rowOff>66675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>
          <a:off x="1095375" y="47377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669131</xdr:colOff>
      <xdr:row>0</xdr:row>
      <xdr:rowOff>1</xdr:rowOff>
    </xdr:from>
    <xdr:ext cx="1685926" cy="813292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2681" y="1"/>
          <a:ext cx="1685926" cy="813292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0</xdr:row>
      <xdr:rowOff>38100</xdr:rowOff>
    </xdr:from>
    <xdr:ext cx="1524000" cy="7239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38100"/>
          <a:ext cx="1524000" cy="723900"/>
        </a:xfrm>
        <a:prstGeom prst="rect">
          <a:avLst/>
        </a:prstGeom>
      </xdr:spPr>
    </xdr:pic>
    <xdr:clientData/>
  </xdr:oneCellAnchor>
  <xdr:twoCellAnchor>
    <xdr:from>
      <xdr:col>9</xdr:col>
      <xdr:colOff>771525</xdr:colOff>
      <xdr:row>213</xdr:row>
      <xdr:rowOff>142875</xdr:rowOff>
    </xdr:from>
    <xdr:to>
      <xdr:col>13</xdr:col>
      <xdr:colOff>161925</xdr:colOff>
      <xdr:row>221</xdr:row>
      <xdr:rowOff>133350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8372475" y="46301025"/>
          <a:ext cx="2371725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304800</xdr:colOff>
      <xdr:row>213</xdr:row>
      <xdr:rowOff>161925</xdr:rowOff>
    </xdr:from>
    <xdr:to>
      <xdr:col>6</xdr:col>
      <xdr:colOff>1162050</xdr:colOff>
      <xdr:row>221</xdr:row>
      <xdr:rowOff>137479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952500" y="46320075"/>
          <a:ext cx="2152650" cy="1499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2495550</xdr:colOff>
      <xdr:row>213</xdr:row>
      <xdr:rowOff>180975</xdr:rowOff>
    </xdr:from>
    <xdr:to>
      <xdr:col>8</xdr:col>
      <xdr:colOff>781050</xdr:colOff>
      <xdr:row>221</xdr:row>
      <xdr:rowOff>171450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4438650" y="46339125"/>
          <a:ext cx="3009900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3086100</xdr:colOff>
      <xdr:row>220</xdr:row>
      <xdr:rowOff>95250</xdr:rowOff>
    </xdr:from>
    <xdr:to>
      <xdr:col>8</xdr:col>
      <xdr:colOff>228600</xdr:colOff>
      <xdr:row>220</xdr:row>
      <xdr:rowOff>95250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>
          <a:off x="5029200" y="475869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220</xdr:row>
      <xdr:rowOff>38101</xdr:rowOff>
    </xdr:from>
    <xdr:to>
      <xdr:col>12</xdr:col>
      <xdr:colOff>495300</xdr:colOff>
      <xdr:row>220</xdr:row>
      <xdr:rowOff>47625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>
          <a:off x="8734425" y="47529751"/>
          <a:ext cx="158115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220</xdr:row>
      <xdr:rowOff>19050</xdr:rowOff>
    </xdr:from>
    <xdr:to>
      <xdr:col>6</xdr:col>
      <xdr:colOff>1000125</xdr:colOff>
      <xdr:row>220</xdr:row>
      <xdr:rowOff>19050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>
          <a:off x="1076325" y="475107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650081</xdr:colOff>
      <xdr:row>0</xdr:row>
      <xdr:rowOff>0</xdr:rowOff>
    </xdr:from>
    <xdr:ext cx="1685926" cy="953245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3631" y="11430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76200</xdr:rowOff>
    </xdr:from>
    <xdr:ext cx="1524000" cy="84847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266700"/>
          <a:ext cx="1524000" cy="84847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210</xdr:row>
      <xdr:rowOff>0</xdr:rowOff>
    </xdr:from>
    <xdr:to>
      <xdr:col>13</xdr:col>
      <xdr:colOff>180975</xdr:colOff>
      <xdr:row>220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8391525" y="45977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210</xdr:row>
      <xdr:rowOff>19050</xdr:rowOff>
    </xdr:from>
    <xdr:to>
      <xdr:col>6</xdr:col>
      <xdr:colOff>1181100</xdr:colOff>
      <xdr:row>220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971550" y="45996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210</xdr:row>
      <xdr:rowOff>38100</xdr:rowOff>
    </xdr:from>
    <xdr:to>
      <xdr:col>8</xdr:col>
      <xdr:colOff>800100</xdr:colOff>
      <xdr:row>220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4457700" y="46015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216</xdr:row>
      <xdr:rowOff>142875</xdr:rowOff>
    </xdr:from>
    <xdr:to>
      <xdr:col>8</xdr:col>
      <xdr:colOff>247650</xdr:colOff>
      <xdr:row>216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>
          <a:off x="5048250" y="47263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216</xdr:row>
      <xdr:rowOff>85726</xdr:rowOff>
    </xdr:from>
    <xdr:to>
      <xdr:col>12</xdr:col>
      <xdr:colOff>514350</xdr:colOff>
      <xdr:row>216</xdr:row>
      <xdr:rowOff>95250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>
          <a:off x="8753475" y="47205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216</xdr:row>
      <xdr:rowOff>66675</xdr:rowOff>
    </xdr:from>
    <xdr:to>
      <xdr:col>6</xdr:col>
      <xdr:colOff>1019175</xdr:colOff>
      <xdr:row>216</xdr:row>
      <xdr:rowOff>66675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>
          <a:off x="1095375" y="47186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678656</xdr:colOff>
      <xdr:row>0</xdr:row>
      <xdr:rowOff>0</xdr:rowOff>
    </xdr:from>
    <xdr:ext cx="1685926" cy="781189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2206" y="0"/>
          <a:ext cx="1685926" cy="78118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47625</xdr:rowOff>
    </xdr:from>
    <xdr:ext cx="1524000" cy="695325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47625"/>
          <a:ext cx="1524000" cy="695325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213</xdr:row>
      <xdr:rowOff>0</xdr:rowOff>
    </xdr:from>
    <xdr:to>
      <xdr:col>13</xdr:col>
      <xdr:colOff>180975</xdr:colOff>
      <xdr:row>223</xdr:row>
      <xdr:rowOff>28577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8391525" y="46358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213</xdr:row>
      <xdr:rowOff>19050</xdr:rowOff>
    </xdr:from>
    <xdr:to>
      <xdr:col>6</xdr:col>
      <xdr:colOff>1181100</xdr:colOff>
      <xdr:row>223</xdr:row>
      <xdr:rowOff>28576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971550" y="46377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213</xdr:row>
      <xdr:rowOff>38100</xdr:rowOff>
    </xdr:from>
    <xdr:to>
      <xdr:col>8</xdr:col>
      <xdr:colOff>800100</xdr:colOff>
      <xdr:row>223</xdr:row>
      <xdr:rowOff>66677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/>
      </xdr:nvSpPr>
      <xdr:spPr>
        <a:xfrm>
          <a:off x="4457700" y="46396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142875</xdr:rowOff>
    </xdr:from>
    <xdr:to>
      <xdr:col>8</xdr:col>
      <xdr:colOff>247650</xdr:colOff>
      <xdr:row>219</xdr:row>
      <xdr:rowOff>142875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>
        <a:xfrm>
          <a:off x="5048250" y="47644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219</xdr:row>
      <xdr:rowOff>85726</xdr:rowOff>
    </xdr:from>
    <xdr:to>
      <xdr:col>12</xdr:col>
      <xdr:colOff>514350</xdr:colOff>
      <xdr:row>219</xdr:row>
      <xdr:rowOff>95250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CxnSpPr/>
      </xdr:nvCxnSpPr>
      <xdr:spPr>
        <a:xfrm>
          <a:off x="8753475" y="47586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219</xdr:row>
      <xdr:rowOff>66675</xdr:rowOff>
    </xdr:from>
    <xdr:to>
      <xdr:col>6</xdr:col>
      <xdr:colOff>1019175</xdr:colOff>
      <xdr:row>219</xdr:row>
      <xdr:rowOff>66675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CxnSpPr/>
      </xdr:nvCxnSpPr>
      <xdr:spPr>
        <a:xfrm>
          <a:off x="1095375" y="47567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669131</xdr:colOff>
      <xdr:row>0</xdr:row>
      <xdr:rowOff>0</xdr:rowOff>
    </xdr:from>
    <xdr:ext cx="1685926" cy="771525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2681" y="0"/>
          <a:ext cx="1685926" cy="7715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47625</xdr:rowOff>
    </xdr:from>
    <xdr:ext cx="1524000" cy="686724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47625"/>
          <a:ext cx="1524000" cy="686724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0</xdr:rowOff>
    </xdr:from>
    <xdr:to>
      <xdr:col>13</xdr:col>
      <xdr:colOff>180975</xdr:colOff>
      <xdr:row>222</xdr:row>
      <xdr:rowOff>28577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8391525" y="46358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19050</xdr:rowOff>
    </xdr:from>
    <xdr:to>
      <xdr:col>6</xdr:col>
      <xdr:colOff>1181100</xdr:colOff>
      <xdr:row>222</xdr:row>
      <xdr:rowOff>28576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971550" y="46377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38100</xdr:rowOff>
    </xdr:from>
    <xdr:to>
      <xdr:col>8</xdr:col>
      <xdr:colOff>800100</xdr:colOff>
      <xdr:row>222</xdr:row>
      <xdr:rowOff>66677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4457700" y="46396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218</xdr:row>
      <xdr:rowOff>142875</xdr:rowOff>
    </xdr:from>
    <xdr:to>
      <xdr:col>8</xdr:col>
      <xdr:colOff>247650</xdr:colOff>
      <xdr:row>218</xdr:row>
      <xdr:rowOff>142875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CxnSpPr/>
      </xdr:nvCxnSpPr>
      <xdr:spPr>
        <a:xfrm>
          <a:off x="5048250" y="47644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218</xdr:row>
      <xdr:rowOff>85726</xdr:rowOff>
    </xdr:from>
    <xdr:to>
      <xdr:col>12</xdr:col>
      <xdr:colOff>514350</xdr:colOff>
      <xdr:row>218</xdr:row>
      <xdr:rowOff>95250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CxnSpPr/>
      </xdr:nvCxnSpPr>
      <xdr:spPr>
        <a:xfrm>
          <a:off x="8753475" y="47586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66675</xdr:rowOff>
    </xdr:from>
    <xdr:to>
      <xdr:col>6</xdr:col>
      <xdr:colOff>1019175</xdr:colOff>
      <xdr:row>218</xdr:row>
      <xdr:rowOff>66675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CxnSpPr/>
      </xdr:nvCxnSpPr>
      <xdr:spPr>
        <a:xfrm>
          <a:off x="1095375" y="47567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678656</xdr:colOff>
      <xdr:row>0</xdr:row>
      <xdr:rowOff>0</xdr:rowOff>
    </xdr:from>
    <xdr:ext cx="1685926" cy="802591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2206" y="0"/>
          <a:ext cx="1685926" cy="802591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47625</xdr:rowOff>
    </xdr:from>
    <xdr:ext cx="1524000" cy="714375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47625"/>
          <a:ext cx="1524000" cy="714375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0</xdr:rowOff>
    </xdr:from>
    <xdr:to>
      <xdr:col>13</xdr:col>
      <xdr:colOff>180975</xdr:colOff>
      <xdr:row>222</xdr:row>
      <xdr:rowOff>28577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/>
      </xdr:nvSpPr>
      <xdr:spPr>
        <a:xfrm>
          <a:off x="8391525" y="46358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19050</xdr:rowOff>
    </xdr:from>
    <xdr:to>
      <xdr:col>6</xdr:col>
      <xdr:colOff>1181100</xdr:colOff>
      <xdr:row>222</xdr:row>
      <xdr:rowOff>28576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971550" y="46377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38100</xdr:rowOff>
    </xdr:from>
    <xdr:to>
      <xdr:col>8</xdr:col>
      <xdr:colOff>800100</xdr:colOff>
      <xdr:row>222</xdr:row>
      <xdr:rowOff>66677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4457700" y="46396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218</xdr:row>
      <xdr:rowOff>142875</xdr:rowOff>
    </xdr:from>
    <xdr:to>
      <xdr:col>8</xdr:col>
      <xdr:colOff>247650</xdr:colOff>
      <xdr:row>218</xdr:row>
      <xdr:rowOff>142875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CxnSpPr/>
      </xdr:nvCxnSpPr>
      <xdr:spPr>
        <a:xfrm>
          <a:off x="5048250" y="47644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218</xdr:row>
      <xdr:rowOff>85726</xdr:rowOff>
    </xdr:from>
    <xdr:to>
      <xdr:col>12</xdr:col>
      <xdr:colOff>514350</xdr:colOff>
      <xdr:row>218</xdr:row>
      <xdr:rowOff>95250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CxnSpPr/>
      </xdr:nvCxnSpPr>
      <xdr:spPr>
        <a:xfrm>
          <a:off x="8753475" y="47586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66675</xdr:rowOff>
    </xdr:from>
    <xdr:to>
      <xdr:col>6</xdr:col>
      <xdr:colOff>1019175</xdr:colOff>
      <xdr:row>218</xdr:row>
      <xdr:rowOff>66675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CxnSpPr/>
      </xdr:nvCxnSpPr>
      <xdr:spPr>
        <a:xfrm>
          <a:off x="1095375" y="47567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650081</xdr:colOff>
      <xdr:row>0</xdr:row>
      <xdr:rowOff>0</xdr:rowOff>
    </xdr:from>
    <xdr:ext cx="1685926" cy="823993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3631" y="0"/>
          <a:ext cx="1685926" cy="823993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28575</xdr:rowOff>
    </xdr:from>
    <xdr:ext cx="1524000" cy="733425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28575"/>
          <a:ext cx="1524000" cy="733425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212</xdr:row>
      <xdr:rowOff>95250</xdr:rowOff>
    </xdr:from>
    <xdr:to>
      <xdr:col>13</xdr:col>
      <xdr:colOff>180975</xdr:colOff>
      <xdr:row>222</xdr:row>
      <xdr:rowOff>123827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8391525" y="46062900"/>
          <a:ext cx="238125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212</xdr:row>
      <xdr:rowOff>114300</xdr:rowOff>
    </xdr:from>
    <xdr:to>
      <xdr:col>6</xdr:col>
      <xdr:colOff>1181100</xdr:colOff>
      <xdr:row>222</xdr:row>
      <xdr:rowOff>123826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971550" y="46081950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212</xdr:row>
      <xdr:rowOff>133350</xdr:rowOff>
    </xdr:from>
    <xdr:to>
      <xdr:col>8</xdr:col>
      <xdr:colOff>800100</xdr:colOff>
      <xdr:row>222</xdr:row>
      <xdr:rowOff>161927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/>
      </xdr:nvSpPr>
      <xdr:spPr>
        <a:xfrm>
          <a:off x="4457700" y="46101000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219</xdr:row>
      <xdr:rowOff>47625</xdr:rowOff>
    </xdr:from>
    <xdr:to>
      <xdr:col>8</xdr:col>
      <xdr:colOff>247650</xdr:colOff>
      <xdr:row>219</xdr:row>
      <xdr:rowOff>47625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CxnSpPr/>
      </xdr:nvCxnSpPr>
      <xdr:spPr>
        <a:xfrm>
          <a:off x="5048250" y="473487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218</xdr:row>
      <xdr:rowOff>180976</xdr:rowOff>
    </xdr:from>
    <xdr:to>
      <xdr:col>12</xdr:col>
      <xdr:colOff>514350</xdr:colOff>
      <xdr:row>219</xdr:row>
      <xdr:rowOff>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CxnSpPr/>
      </xdr:nvCxnSpPr>
      <xdr:spPr>
        <a:xfrm>
          <a:off x="8753475" y="47291626"/>
          <a:ext cx="159067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218</xdr:row>
      <xdr:rowOff>161925</xdr:rowOff>
    </xdr:from>
    <xdr:to>
      <xdr:col>6</xdr:col>
      <xdr:colOff>1019175</xdr:colOff>
      <xdr:row>218</xdr:row>
      <xdr:rowOff>161925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CxnSpPr/>
      </xdr:nvCxnSpPr>
      <xdr:spPr>
        <a:xfrm>
          <a:off x="1095375" y="47272575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688181</xdr:colOff>
      <xdr:row>0</xdr:row>
      <xdr:rowOff>0</xdr:rowOff>
    </xdr:from>
    <xdr:ext cx="1685926" cy="749085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1731" y="0"/>
          <a:ext cx="1685926" cy="7490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95250</xdr:rowOff>
    </xdr:from>
    <xdr:ext cx="1524000" cy="66675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95250"/>
          <a:ext cx="1524000" cy="66675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211</xdr:row>
      <xdr:rowOff>0</xdr:rowOff>
    </xdr:from>
    <xdr:to>
      <xdr:col>13</xdr:col>
      <xdr:colOff>180975</xdr:colOff>
      <xdr:row>221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 txBox="1"/>
      </xdr:nvSpPr>
      <xdr:spPr>
        <a:xfrm>
          <a:off x="8391525" y="46167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211</xdr:row>
      <xdr:rowOff>19050</xdr:rowOff>
    </xdr:from>
    <xdr:to>
      <xdr:col>6</xdr:col>
      <xdr:colOff>1181100</xdr:colOff>
      <xdr:row>221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 txBox="1"/>
      </xdr:nvSpPr>
      <xdr:spPr>
        <a:xfrm>
          <a:off x="971550" y="46186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211</xdr:row>
      <xdr:rowOff>38100</xdr:rowOff>
    </xdr:from>
    <xdr:to>
      <xdr:col>8</xdr:col>
      <xdr:colOff>800100</xdr:colOff>
      <xdr:row>221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 txBox="1"/>
      </xdr:nvSpPr>
      <xdr:spPr>
        <a:xfrm>
          <a:off x="4457700" y="46205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217</xdr:row>
      <xdr:rowOff>142875</xdr:rowOff>
    </xdr:from>
    <xdr:to>
      <xdr:col>8</xdr:col>
      <xdr:colOff>247650</xdr:colOff>
      <xdr:row>217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CxnSpPr/>
      </xdr:nvCxnSpPr>
      <xdr:spPr>
        <a:xfrm>
          <a:off x="5048250" y="47453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217</xdr:row>
      <xdr:rowOff>85726</xdr:rowOff>
    </xdr:from>
    <xdr:to>
      <xdr:col>12</xdr:col>
      <xdr:colOff>514350</xdr:colOff>
      <xdr:row>217</xdr:row>
      <xdr:rowOff>95250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CxnSpPr/>
      </xdr:nvCxnSpPr>
      <xdr:spPr>
        <a:xfrm>
          <a:off x="8753475" y="47396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217</xdr:row>
      <xdr:rowOff>66675</xdr:rowOff>
    </xdr:from>
    <xdr:to>
      <xdr:col>6</xdr:col>
      <xdr:colOff>1019175</xdr:colOff>
      <xdr:row>217</xdr:row>
      <xdr:rowOff>66675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CxnSpPr/>
      </xdr:nvCxnSpPr>
      <xdr:spPr>
        <a:xfrm>
          <a:off x="1095375" y="47377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678656</xdr:colOff>
      <xdr:row>0</xdr:row>
      <xdr:rowOff>1</xdr:rowOff>
    </xdr:from>
    <xdr:ext cx="1685926" cy="813292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2206" y="1"/>
          <a:ext cx="1685926" cy="813292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0</xdr:row>
      <xdr:rowOff>47625</xdr:rowOff>
    </xdr:from>
    <xdr:ext cx="1524000" cy="7239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47625"/>
          <a:ext cx="1524000" cy="723900"/>
        </a:xfrm>
        <a:prstGeom prst="rect">
          <a:avLst/>
        </a:prstGeom>
      </xdr:spPr>
    </xdr:pic>
    <xdr:clientData/>
  </xdr:oneCellAnchor>
  <xdr:twoCellAnchor>
    <xdr:from>
      <xdr:col>10</xdr:col>
      <xdr:colOff>9525</xdr:colOff>
      <xdr:row>211</xdr:row>
      <xdr:rowOff>0</xdr:rowOff>
    </xdr:from>
    <xdr:to>
      <xdr:col>13</xdr:col>
      <xdr:colOff>180975</xdr:colOff>
      <xdr:row>221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SpPr txBox="1"/>
      </xdr:nvSpPr>
      <xdr:spPr>
        <a:xfrm>
          <a:off x="8391525" y="46167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3</xdr:col>
      <xdr:colOff>0</xdr:colOff>
      <xdr:row>211</xdr:row>
      <xdr:rowOff>19050</xdr:rowOff>
    </xdr:from>
    <xdr:to>
      <xdr:col>6</xdr:col>
      <xdr:colOff>1181100</xdr:colOff>
      <xdr:row>221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SpPr txBox="1"/>
      </xdr:nvSpPr>
      <xdr:spPr>
        <a:xfrm>
          <a:off x="971550" y="46186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2514600</xdr:colOff>
      <xdr:row>211</xdr:row>
      <xdr:rowOff>38100</xdr:rowOff>
    </xdr:from>
    <xdr:to>
      <xdr:col>8</xdr:col>
      <xdr:colOff>800100</xdr:colOff>
      <xdr:row>221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SpPr txBox="1"/>
      </xdr:nvSpPr>
      <xdr:spPr>
        <a:xfrm>
          <a:off x="4457700" y="46205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3105150</xdr:colOff>
      <xdr:row>217</xdr:row>
      <xdr:rowOff>142875</xdr:rowOff>
    </xdr:from>
    <xdr:to>
      <xdr:col>8</xdr:col>
      <xdr:colOff>247650</xdr:colOff>
      <xdr:row>217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CxnSpPr/>
      </xdr:nvCxnSpPr>
      <xdr:spPr>
        <a:xfrm>
          <a:off x="5048250" y="47453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217</xdr:row>
      <xdr:rowOff>85726</xdr:rowOff>
    </xdr:from>
    <xdr:to>
      <xdr:col>12</xdr:col>
      <xdr:colOff>514350</xdr:colOff>
      <xdr:row>217</xdr:row>
      <xdr:rowOff>95250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CxnSpPr/>
      </xdr:nvCxnSpPr>
      <xdr:spPr>
        <a:xfrm>
          <a:off x="8753475" y="47396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217</xdr:row>
      <xdr:rowOff>66675</xdr:rowOff>
    </xdr:from>
    <xdr:to>
      <xdr:col>6</xdr:col>
      <xdr:colOff>1019175</xdr:colOff>
      <xdr:row>217</xdr:row>
      <xdr:rowOff>66675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CxnSpPr/>
      </xdr:nvCxnSpPr>
      <xdr:spPr>
        <a:xfrm>
          <a:off x="1095375" y="47377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669131</xdr:colOff>
      <xdr:row>0</xdr:row>
      <xdr:rowOff>0</xdr:rowOff>
    </xdr:from>
    <xdr:ext cx="1685926" cy="813293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2681" y="0"/>
          <a:ext cx="1685926" cy="813293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0</xdr:row>
      <xdr:rowOff>47625</xdr:rowOff>
    </xdr:from>
    <xdr:ext cx="1524000" cy="723900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47625"/>
          <a:ext cx="1524000" cy="723900"/>
        </a:xfrm>
        <a:prstGeom prst="rect">
          <a:avLst/>
        </a:prstGeom>
      </xdr:spPr>
    </xdr:pic>
    <xdr:clientData/>
  </xdr:oneCellAnchor>
  <xdr:twoCellAnchor>
    <xdr:from>
      <xdr:col>9</xdr:col>
      <xdr:colOff>466725</xdr:colOff>
      <xdr:row>211</xdr:row>
      <xdr:rowOff>0</xdr:rowOff>
    </xdr:from>
    <xdr:to>
      <xdr:col>12</xdr:col>
      <xdr:colOff>619125</xdr:colOff>
      <xdr:row>221</xdr:row>
      <xdr:rowOff>28577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/>
      </xdr:nvSpPr>
      <xdr:spPr>
        <a:xfrm>
          <a:off x="8067675" y="461676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0</xdr:colOff>
      <xdr:row>211</xdr:row>
      <xdr:rowOff>19050</xdr:rowOff>
    </xdr:from>
    <xdr:to>
      <xdr:col>6</xdr:col>
      <xdr:colOff>857250</xdr:colOff>
      <xdr:row>221</xdr:row>
      <xdr:rowOff>28576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/>
      </xdr:nvSpPr>
      <xdr:spPr>
        <a:xfrm>
          <a:off x="647700" y="461867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2190750</xdr:colOff>
      <xdr:row>211</xdr:row>
      <xdr:rowOff>38100</xdr:rowOff>
    </xdr:from>
    <xdr:to>
      <xdr:col>8</xdr:col>
      <xdr:colOff>476250</xdr:colOff>
      <xdr:row>221</xdr:row>
      <xdr:rowOff>66677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/>
      </xdr:nvSpPr>
      <xdr:spPr>
        <a:xfrm>
          <a:off x="4133850" y="462057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2781300</xdr:colOff>
      <xdr:row>217</xdr:row>
      <xdr:rowOff>142875</xdr:rowOff>
    </xdr:from>
    <xdr:to>
      <xdr:col>7</xdr:col>
      <xdr:colOff>933450</xdr:colOff>
      <xdr:row>217</xdr:row>
      <xdr:rowOff>142875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CxnSpPr/>
      </xdr:nvCxnSpPr>
      <xdr:spPr>
        <a:xfrm>
          <a:off x="4724400" y="474535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217</xdr:row>
      <xdr:rowOff>85726</xdr:rowOff>
    </xdr:from>
    <xdr:to>
      <xdr:col>12</xdr:col>
      <xdr:colOff>190500</xdr:colOff>
      <xdr:row>217</xdr:row>
      <xdr:rowOff>95250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CxnSpPr/>
      </xdr:nvCxnSpPr>
      <xdr:spPr>
        <a:xfrm>
          <a:off x="8429625" y="473964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217</xdr:row>
      <xdr:rowOff>66675</xdr:rowOff>
    </xdr:from>
    <xdr:to>
      <xdr:col>6</xdr:col>
      <xdr:colOff>695325</xdr:colOff>
      <xdr:row>217</xdr:row>
      <xdr:rowOff>66675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CxnSpPr/>
      </xdr:nvCxnSpPr>
      <xdr:spPr>
        <a:xfrm>
          <a:off x="771525" y="473773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697706</xdr:colOff>
      <xdr:row>0</xdr:row>
      <xdr:rowOff>0</xdr:rowOff>
    </xdr:from>
    <xdr:ext cx="1685926" cy="781189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256" y="0"/>
          <a:ext cx="1685926" cy="781189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0</xdr:row>
      <xdr:rowOff>57150</xdr:rowOff>
    </xdr:from>
    <xdr:ext cx="1524000" cy="695325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57150"/>
          <a:ext cx="1524000" cy="695325"/>
        </a:xfrm>
        <a:prstGeom prst="rect">
          <a:avLst/>
        </a:prstGeom>
      </xdr:spPr>
    </xdr:pic>
    <xdr:clientData/>
  </xdr:oneCellAnchor>
  <xdr:twoCellAnchor>
    <xdr:from>
      <xdr:col>9</xdr:col>
      <xdr:colOff>704850</xdr:colOff>
      <xdr:row>212</xdr:row>
      <xdr:rowOff>0</xdr:rowOff>
    </xdr:from>
    <xdr:to>
      <xdr:col>13</xdr:col>
      <xdr:colOff>95250</xdr:colOff>
      <xdr:row>222</xdr:row>
      <xdr:rowOff>28577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/>
      </xdr:nvSpPr>
      <xdr:spPr>
        <a:xfrm>
          <a:off x="8305800" y="46358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238125</xdr:colOff>
      <xdr:row>212</xdr:row>
      <xdr:rowOff>19050</xdr:rowOff>
    </xdr:from>
    <xdr:to>
      <xdr:col>6</xdr:col>
      <xdr:colOff>1095375</xdr:colOff>
      <xdr:row>222</xdr:row>
      <xdr:rowOff>28576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/>
      </xdr:nvSpPr>
      <xdr:spPr>
        <a:xfrm>
          <a:off x="885825" y="46377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2428875</xdr:colOff>
      <xdr:row>212</xdr:row>
      <xdr:rowOff>38100</xdr:rowOff>
    </xdr:from>
    <xdr:to>
      <xdr:col>8</xdr:col>
      <xdr:colOff>714375</xdr:colOff>
      <xdr:row>222</xdr:row>
      <xdr:rowOff>66677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/>
      </xdr:nvSpPr>
      <xdr:spPr>
        <a:xfrm>
          <a:off x="4371975" y="46396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3019425</xdr:colOff>
      <xdr:row>218</xdr:row>
      <xdr:rowOff>142875</xdr:rowOff>
    </xdr:from>
    <xdr:to>
      <xdr:col>8</xdr:col>
      <xdr:colOff>161925</xdr:colOff>
      <xdr:row>218</xdr:row>
      <xdr:rowOff>142875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CxnSpPr/>
      </xdr:nvCxnSpPr>
      <xdr:spPr>
        <a:xfrm>
          <a:off x="4962525" y="47644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218</xdr:row>
      <xdr:rowOff>85726</xdr:rowOff>
    </xdr:from>
    <xdr:to>
      <xdr:col>12</xdr:col>
      <xdr:colOff>428625</xdr:colOff>
      <xdr:row>218</xdr:row>
      <xdr:rowOff>95250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CxnSpPr/>
      </xdr:nvCxnSpPr>
      <xdr:spPr>
        <a:xfrm>
          <a:off x="8667750" y="47586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218</xdr:row>
      <xdr:rowOff>66675</xdr:rowOff>
    </xdr:from>
    <xdr:to>
      <xdr:col>6</xdr:col>
      <xdr:colOff>933450</xdr:colOff>
      <xdr:row>218</xdr:row>
      <xdr:rowOff>66675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CxnSpPr/>
      </xdr:nvCxnSpPr>
      <xdr:spPr>
        <a:xfrm>
          <a:off x="1009650" y="47567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697706</xdr:colOff>
      <xdr:row>0</xdr:row>
      <xdr:rowOff>133350</xdr:rowOff>
    </xdr:from>
    <xdr:ext cx="1685926" cy="9532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256" y="133350"/>
          <a:ext cx="1685926" cy="953245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1</xdr:row>
      <xdr:rowOff>57150</xdr:rowOff>
    </xdr:from>
    <xdr:ext cx="1524000" cy="84847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247650"/>
          <a:ext cx="1524000" cy="848470"/>
        </a:xfrm>
        <a:prstGeom prst="rect">
          <a:avLst/>
        </a:prstGeom>
      </xdr:spPr>
    </xdr:pic>
    <xdr:clientData/>
  </xdr:oneCellAnchor>
  <xdr:twoCellAnchor>
    <xdr:from>
      <xdr:col>9</xdr:col>
      <xdr:colOff>704850</xdr:colOff>
      <xdr:row>214</xdr:row>
      <xdr:rowOff>0</xdr:rowOff>
    </xdr:from>
    <xdr:to>
      <xdr:col>13</xdr:col>
      <xdr:colOff>95250</xdr:colOff>
      <xdr:row>224</xdr:row>
      <xdr:rowOff>28577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8305800" y="46358175"/>
          <a:ext cx="26670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Elisabeth García</a:t>
          </a:r>
          <a:r>
            <a:rPr lang="es-MX" sz="1100" b="1" baseline="0"/>
            <a:t> De Jesús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Tesorera Municipal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238125</xdr:colOff>
      <xdr:row>214</xdr:row>
      <xdr:rowOff>19050</xdr:rowOff>
    </xdr:from>
    <xdr:to>
      <xdr:col>6</xdr:col>
      <xdr:colOff>1095375</xdr:colOff>
      <xdr:row>224</xdr:row>
      <xdr:rowOff>28576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885825" y="46377225"/>
          <a:ext cx="21526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Hazael Aburto Ortega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Presidente Municipal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2428875</xdr:colOff>
      <xdr:row>214</xdr:row>
      <xdr:rowOff>38100</xdr:rowOff>
    </xdr:from>
    <xdr:to>
      <xdr:col>8</xdr:col>
      <xdr:colOff>714375</xdr:colOff>
      <xdr:row>224</xdr:row>
      <xdr:rowOff>66677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4371975" y="46396275"/>
          <a:ext cx="3009900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Lic. Yatziri Lopez Carranza</a:t>
          </a: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Sindica Procuradora</a:t>
          </a:r>
        </a:p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6</xdr:col>
      <xdr:colOff>3019425</xdr:colOff>
      <xdr:row>220</xdr:row>
      <xdr:rowOff>142875</xdr:rowOff>
    </xdr:from>
    <xdr:to>
      <xdr:col>8</xdr:col>
      <xdr:colOff>161925</xdr:colOff>
      <xdr:row>220</xdr:row>
      <xdr:rowOff>142875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4962525" y="476440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220</xdr:row>
      <xdr:rowOff>85726</xdr:rowOff>
    </xdr:from>
    <xdr:to>
      <xdr:col>12</xdr:col>
      <xdr:colOff>428625</xdr:colOff>
      <xdr:row>220</xdr:row>
      <xdr:rowOff>95250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CxnSpPr/>
      </xdr:nvCxnSpPr>
      <xdr:spPr>
        <a:xfrm>
          <a:off x="8667750" y="47586901"/>
          <a:ext cx="18764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220</xdr:row>
      <xdr:rowOff>66675</xdr:rowOff>
    </xdr:from>
    <xdr:to>
      <xdr:col>6</xdr:col>
      <xdr:colOff>933450</xdr:colOff>
      <xdr:row>220</xdr:row>
      <xdr:rowOff>66675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CxnSpPr/>
      </xdr:nvCxnSpPr>
      <xdr:spPr>
        <a:xfrm>
          <a:off x="1009650" y="475678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S244"/>
  <sheetViews>
    <sheetView zoomScaleNormal="100" workbookViewId="0"/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3.42578125" customWidth="1"/>
    <col min="11" max="11" width="14.5703125" customWidth="1"/>
    <col min="14" max="14" width="15.140625" bestFit="1" customWidth="1"/>
    <col min="15" max="15" width="15.140625" style="10" customWidth="1"/>
    <col min="16" max="16" width="12.7109375" customWidth="1"/>
    <col min="17" max="17" width="12.7109375" bestFit="1" customWidth="1"/>
    <col min="18" max="18" width="15.140625" bestFit="1" customWidth="1"/>
    <col min="19" max="19" width="12.5703125" bestFit="1" customWidth="1"/>
  </cols>
  <sheetData>
    <row r="2" spans="1:19" ht="21" x14ac:dyDescent="0.35">
      <c r="A2" s="41" t="s">
        <v>214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9" ht="21" x14ac:dyDescent="0.35">
      <c r="A3" s="42" t="s">
        <v>228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9" ht="2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9" ht="15.75" x14ac:dyDescent="0.25">
      <c r="A5" s="43" t="s">
        <v>199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9" ht="62.2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7</v>
      </c>
      <c r="K6" s="1" t="s">
        <v>9</v>
      </c>
      <c r="L6" s="1" t="s">
        <v>7</v>
      </c>
      <c r="M6" s="1" t="s">
        <v>10</v>
      </c>
      <c r="N6" s="1" t="s">
        <v>11</v>
      </c>
    </row>
    <row r="7" spans="1:19" x14ac:dyDescent="0.25">
      <c r="A7" s="6">
        <v>1</v>
      </c>
      <c r="B7" s="6"/>
      <c r="C7" s="6"/>
      <c r="D7" s="6"/>
      <c r="E7" s="6"/>
      <c r="F7" s="6"/>
      <c r="G7" s="7" t="s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8">
        <f>I8+K202</f>
        <v>45550497.899999999</v>
      </c>
      <c r="O7" s="17"/>
      <c r="P7" s="16"/>
      <c r="Q7" s="11"/>
      <c r="R7" s="10"/>
      <c r="S7" s="12"/>
    </row>
    <row r="8" spans="1:19" x14ac:dyDescent="0.25">
      <c r="A8" s="6">
        <v>1</v>
      </c>
      <c r="B8" s="6">
        <v>1</v>
      </c>
      <c r="C8" s="6"/>
      <c r="D8" s="6"/>
      <c r="E8" s="6"/>
      <c r="F8" s="6"/>
      <c r="G8" s="7" t="s">
        <v>12</v>
      </c>
      <c r="H8" s="3">
        <v>0</v>
      </c>
      <c r="I8" s="4">
        <f>I9+I33+I89+I187</f>
        <v>21674809.399999999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13"/>
    </row>
    <row r="9" spans="1:19" x14ac:dyDescent="0.25">
      <c r="A9" s="6">
        <v>1</v>
      </c>
      <c r="B9" s="6">
        <v>1</v>
      </c>
      <c r="C9" s="6">
        <v>1</v>
      </c>
      <c r="D9" s="6"/>
      <c r="E9" s="6"/>
      <c r="F9" s="6"/>
      <c r="G9" s="7" t="s">
        <v>13</v>
      </c>
      <c r="H9" s="3">
        <v>0</v>
      </c>
      <c r="I9" s="4">
        <f>I10+I15+I18+I25+I28+I30</f>
        <v>13160761.479999999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9" x14ac:dyDescent="0.25">
      <c r="A10" s="6">
        <v>1</v>
      </c>
      <c r="B10" s="6">
        <v>1</v>
      </c>
      <c r="C10" s="6">
        <v>1</v>
      </c>
      <c r="D10" s="6">
        <v>1</v>
      </c>
      <c r="E10" s="6"/>
      <c r="F10" s="6"/>
      <c r="G10" s="7" t="s">
        <v>14</v>
      </c>
      <c r="H10" s="3">
        <v>0</v>
      </c>
      <c r="I10" s="3">
        <f>I11+I13</f>
        <v>9145295.0399999991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13"/>
    </row>
    <row r="11" spans="1:19" x14ac:dyDescent="0.25">
      <c r="A11" s="6">
        <v>1</v>
      </c>
      <c r="B11" s="6">
        <v>1</v>
      </c>
      <c r="C11" s="6">
        <v>1</v>
      </c>
      <c r="D11" s="6">
        <v>1</v>
      </c>
      <c r="E11" s="6">
        <v>111</v>
      </c>
      <c r="F11" s="6"/>
      <c r="G11" s="7" t="s">
        <v>15</v>
      </c>
      <c r="H11" s="3">
        <v>0</v>
      </c>
      <c r="I11" s="3">
        <f>H12</f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9" x14ac:dyDescent="0.25">
      <c r="A12" s="6">
        <v>1</v>
      </c>
      <c r="B12" s="6">
        <v>1</v>
      </c>
      <c r="C12" s="6">
        <v>1</v>
      </c>
      <c r="D12" s="6">
        <v>1</v>
      </c>
      <c r="E12" s="6">
        <v>111</v>
      </c>
      <c r="F12" s="9" t="s">
        <v>16</v>
      </c>
      <c r="G12" s="7" t="s">
        <v>15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9" x14ac:dyDescent="0.25">
      <c r="A13" s="6">
        <v>1</v>
      </c>
      <c r="B13" s="6">
        <v>1</v>
      </c>
      <c r="C13" s="6">
        <v>1</v>
      </c>
      <c r="D13" s="6">
        <v>1</v>
      </c>
      <c r="E13" s="6">
        <v>113</v>
      </c>
      <c r="F13" s="9"/>
      <c r="G13" s="7" t="s">
        <v>17</v>
      </c>
      <c r="H13" s="3">
        <v>0</v>
      </c>
      <c r="I13" s="3">
        <f>H14</f>
        <v>9145295.0399999991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9" x14ac:dyDescent="0.25">
      <c r="A14" s="6">
        <v>1</v>
      </c>
      <c r="B14" s="6">
        <v>1</v>
      </c>
      <c r="C14" s="6">
        <v>1</v>
      </c>
      <c r="D14" s="6">
        <v>1</v>
      </c>
      <c r="E14" s="6">
        <v>113</v>
      </c>
      <c r="F14" s="9" t="s">
        <v>16</v>
      </c>
      <c r="G14" s="7" t="s">
        <v>17</v>
      </c>
      <c r="H14" s="3">
        <f>presidencia!H12+sindicatura!H12+REGIDURIAS!H12+'SECRETARIA GENERAL'!H12+'COM. SOCIAL'!H12+OBRA!H12+TESORERIA!H14+OCI!H12+EVALUACION!H12+TRANSPARENCIA!H12+REG.CIVIL!H12+DES.RURAL!H12+SEMUJER!H12+DES.SOCIAL!H12+SERV.PUBLICOS!H12+'EDUC Y CULTURA'!H12+DIF!H12+TRANSITO!H12+PROT.CIVIL!H12+SEG.PUBL!H12+DIR.JURIDICA!H12+REGLAMENTOS!H12+'ASUNTOS INDIGENAS'!H12+DEPORTES!H12+SALUD!H12+ALBERGUE!H12+'DIRECTOR DE LA JUVENTUD'!H12+'RECURSOS FISCALES'!H14</f>
        <v>9145295.0399999991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9" x14ac:dyDescent="0.25">
      <c r="A15" s="6">
        <v>1</v>
      </c>
      <c r="B15" s="6">
        <v>1</v>
      </c>
      <c r="C15" s="6">
        <v>1</v>
      </c>
      <c r="D15" s="6">
        <v>2</v>
      </c>
      <c r="E15" s="6"/>
      <c r="F15" s="9"/>
      <c r="G15" s="7" t="s">
        <v>18</v>
      </c>
      <c r="H15" s="3">
        <f>presidencia!H13+sindicatura!H13+REGIDURIAS!H13+'SECRETARIA GENERAL'!H13+'COM. SOCIAL'!H13+OBRA!H13+TESORERIA!H15+OCI!H13+EVALUACION!H13+TRANSPARENCIA!H13+REG.CIVIL!H13+DES.RURAL!H13+SEMUJER!H13+DES.SOCIAL!H13+SERV.PUBLICOS!H13+'EDUC Y CULTURA'!H13+DIF!H13+TRANSITO!H13+PROT.CIVIL!H13+SEG.PUBL!H13+DIR.JURIDICA!H13+REGLAMENTOS!H13+'ASUNTOS INDIGENAS'!H13+DEPORTES!H13+SALUD!H13+ALBERGUE!H13+'DIRECTOR DE LA JUVENTUD'!H13+'RECURSOS FISCALES'!H15</f>
        <v>0</v>
      </c>
      <c r="I15" s="3">
        <f>I16</f>
        <v>36000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9" x14ac:dyDescent="0.25">
      <c r="A16" s="6">
        <v>1</v>
      </c>
      <c r="B16" s="6">
        <v>1</v>
      </c>
      <c r="C16" s="6">
        <v>1</v>
      </c>
      <c r="D16" s="6">
        <v>2</v>
      </c>
      <c r="E16" s="6">
        <v>122</v>
      </c>
      <c r="F16" s="9"/>
      <c r="G16" s="7" t="s">
        <v>19</v>
      </c>
      <c r="H16" s="3">
        <f>presidencia!H14+sindicatura!H14+REGIDURIAS!H14+'SECRETARIA GENERAL'!H14+'COM. SOCIAL'!H14+OBRA!H14+TESORERIA!H16+OCI!H14+EVALUACION!H14+TRANSPARENCIA!H14+REG.CIVIL!H14+DES.RURAL!H14+SEMUJER!H14+DES.SOCIAL!H14+SERV.PUBLICOS!H14+'EDUC Y CULTURA'!H14+DIF!H14+TRANSITO!H14+PROT.CIVIL!H14+SEG.PUBL!H14+DIR.JURIDICA!H14+REGLAMENTOS!H14+'ASUNTOS INDIGENAS'!H14+DEPORTES!H14+SALUD!H14+ALBERGUE!H14+'DIRECTOR DE LA JUVENTUD'!H14+'RECURSOS FISCALES'!H16</f>
        <v>0</v>
      </c>
      <c r="I16" s="3">
        <f>H17</f>
        <v>36000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6">
        <v>1</v>
      </c>
      <c r="B17" s="6">
        <v>1</v>
      </c>
      <c r="C17" s="6">
        <v>1</v>
      </c>
      <c r="D17" s="6">
        <v>2</v>
      </c>
      <c r="E17" s="6">
        <v>122</v>
      </c>
      <c r="F17" s="9" t="s">
        <v>16</v>
      </c>
      <c r="G17" s="7" t="s">
        <v>19</v>
      </c>
      <c r="H17" s="3">
        <f>presidencia!H15+sindicatura!H15+REGIDURIAS!H15+'SECRETARIA GENERAL'!H15+'COM. SOCIAL'!H15+OBRA!H15+TESORERIA!H17+OCI!H15+EVALUACION!H15+TRANSPARENCIA!H15+REG.CIVIL!H15+DES.RURAL!H15+SEMUJER!H15+DES.SOCIAL!H15+SERV.PUBLICOS!H15+'EDUC Y CULTURA'!H15+DIF!H15+TRANSITO!H15+PROT.CIVIL!H15+SEG.PUBL!H15+DIR.JURIDICA!H15+REGLAMENTOS!H15+'ASUNTOS INDIGENAS'!H15+DEPORTES!H15+SALUD!H15+ALBERGUE!H15+'DIRECTOR DE LA JUVENTUD'!H15+'RECURSOS FISCALES'!H17</f>
        <v>36000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/>
      <c r="F18" s="9"/>
      <c r="G18" s="7" t="s">
        <v>20</v>
      </c>
      <c r="H18" s="3">
        <f>presidencia!H16+sindicatura!H16+REGIDURIAS!H16+'SECRETARIA GENERAL'!H16+'COM. SOCIAL'!H16+OBRA!H16+TESORERIA!H18+OCI!H16+EVALUACION!H16+TRANSPARENCIA!H16+REG.CIVIL!H16+DES.RURAL!H16+SEMUJER!H16+DES.SOCIAL!H16+SERV.PUBLICOS!H16+'EDUC Y CULTURA'!H16+DIF!H16+TRANSITO!H16+PROT.CIVIL!H16+SEG.PUBL!H16+DIR.JURIDICA!H16+REGLAMENTOS!H16+'ASUNTOS INDIGENAS'!H16+DEPORTES!H16+SALUD!H16+ALBERGUE!H16+'DIRECTOR DE LA JUVENTUD'!H16+'RECURSOS FISCALES'!H18</f>
        <v>0</v>
      </c>
      <c r="I18" s="3">
        <f>I19+I22</f>
        <v>3729466.44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ht="23.25" customHeight="1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/>
      <c r="G19" s="7" t="s">
        <v>21</v>
      </c>
      <c r="H19" s="3">
        <f>presidencia!H17+sindicatura!H17+REGIDURIAS!H17+'SECRETARIA GENERAL'!H17+'COM. SOCIAL'!H17+OBRA!H17+TESORERIA!H19+OCI!H17+EVALUACION!H17+TRANSPARENCIA!H17+REG.CIVIL!H17+DES.RURAL!H17+SEMUJER!H17+DES.SOCIAL!H17+SERV.PUBLICOS!H17+'EDUC Y CULTURA'!H17+DIF!H17+TRANSITO!H17+PROT.CIVIL!H17+SEG.PUBL!H17+DIR.JURIDICA!H17+REGLAMENTOS!H17+'ASUNTOS INDIGENAS'!H17+DEPORTES!H17+SALUD!H17+ALBERGUE!H17+'DIRECTOR DE LA JUVENTUD'!H17+'RECURSOS FISCALES'!H19</f>
        <v>0</v>
      </c>
      <c r="I19" s="3">
        <f>H20+H21</f>
        <v>748507.92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132</v>
      </c>
      <c r="F20" s="9" t="s">
        <v>16</v>
      </c>
      <c r="G20" s="7" t="s">
        <v>22</v>
      </c>
      <c r="H20" s="3">
        <f>presidencia!H18+sindicatura!H18+REGIDURIAS!H18+'SECRETARIA GENERAL'!H18+'COM. SOCIAL'!H18+OBRA!H18+TESORERIA!H20+OCI!H18+EVALUACION!H18+TRANSPARENCIA!H18+REG.CIVIL!H18+DES.RURAL!H18+SEMUJER!H18+DES.SOCIAL!H18+SERV.PUBLICOS!H18+'EDUC Y CULTURA'!H18+DIF!H18+TRANSITO!H18+PROT.CIVIL!H18+SEG.PUBL!H18+DIR.JURIDICA!H18+REGLAMENTOS!H18+'ASUNTOS INDIGENAS'!H18+DEPORTES!H18+SALUD!H18+ALBERGUE!H18+'DIRECTOR DE LA JUVENTUD'!H18+'RECURSOS FISCALES'!H20</f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132</v>
      </c>
      <c r="F21" s="9" t="s">
        <v>23</v>
      </c>
      <c r="G21" s="7" t="s">
        <v>24</v>
      </c>
      <c r="H21" s="3">
        <f>presidencia!H19+sindicatura!H19+REGIDURIAS!H19+'SECRETARIA GENERAL'!H19+'COM. SOCIAL'!H19+OBRA!H19+TESORERIA!H21+OCI!H19+EVALUACION!H19+TRANSPARENCIA!H19+REG.CIVIL!H19+DES.RURAL!H19+SEMUJER!H19+DES.SOCIAL!H19+SERV.PUBLICOS!H19+'EDUC Y CULTURA'!H19+DIF!H19+TRANSITO!H19+PROT.CIVIL!H19+SEG.PUBL!H19+DIR.JURIDICA!H19+REGLAMENTOS!H19+'ASUNTOS INDIGENAS'!H19+DEPORTES!H19+SALUD!H19+ALBERGUE!H19+'DIRECTOR DE LA JUVENTUD'!H19+'RECURSOS FISCALES'!H21</f>
        <v>748507.92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6">
        <v>1</v>
      </c>
      <c r="B22" s="6">
        <v>1</v>
      </c>
      <c r="C22" s="6">
        <v>1</v>
      </c>
      <c r="D22" s="6">
        <v>3</v>
      </c>
      <c r="E22" s="6">
        <v>134</v>
      </c>
      <c r="F22" s="9"/>
      <c r="G22" s="7" t="s">
        <v>25</v>
      </c>
      <c r="H22" s="3">
        <f>presidencia!H20+sindicatura!H20+REGIDURIAS!H20+'SECRETARIA GENERAL'!H20+'COM. SOCIAL'!H20+OBRA!H20+TESORERIA!H22+OCI!H20+EVALUACION!H20+TRANSPARENCIA!H20+REG.CIVIL!H20+DES.RURAL!H20+SEMUJER!H20+DES.SOCIAL!H20+SERV.PUBLICOS!H20+'EDUC Y CULTURA'!H20+DIF!H20+TRANSITO!H20+PROT.CIVIL!H20+SEG.PUBL!H20+DIR.JURIDICA!H20+REGLAMENTOS!H20+'ASUNTOS INDIGENAS'!H20+DEPORTES!H20+SALUD!H20+ALBERGUE!H20+'DIRECTOR DE LA JUVENTUD'!H20+'RECURSOS FISCALES'!H22</f>
        <v>0</v>
      </c>
      <c r="I22" s="3">
        <f>H23+H24</f>
        <v>2980958.52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6">
        <v>1</v>
      </c>
      <c r="B23" s="6">
        <v>1</v>
      </c>
      <c r="C23" s="6">
        <v>1</v>
      </c>
      <c r="D23" s="6">
        <v>3</v>
      </c>
      <c r="E23" s="6">
        <v>134</v>
      </c>
      <c r="F23" s="9" t="s">
        <v>26</v>
      </c>
      <c r="G23" s="7" t="s">
        <v>27</v>
      </c>
      <c r="H23" s="3">
        <f>presidencia!H21+sindicatura!H21+REGIDURIAS!H21+'SECRETARIA GENERAL'!H21+'COM. SOCIAL'!H21+OBRA!H21+TESORERIA!H23+OCI!H21+EVALUACION!H21+TRANSPARENCIA!H21+REG.CIVIL!H21+DES.RURAL!H21+SEMUJER!H21+DES.SOCIAL!H21+SERV.PUBLICOS!H21+'EDUC Y CULTURA'!H21+DIF!H21+TRANSITO!H21+PROT.CIVIL!H21+SEG.PUBL!H21+DIR.JURIDICA!H21+REGLAMENTOS!H21+'ASUNTOS INDIGENAS'!H21+DEPORTES!H21+SALUD!H21+ALBERGUE!H21+'DIRECTOR DE LA JUVENTUD'!H21+'RECURSOS FISCALES'!H23</f>
        <v>889918.44000000006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134</v>
      </c>
      <c r="F24" s="9" t="s">
        <v>28</v>
      </c>
      <c r="G24" s="7" t="s">
        <v>29</v>
      </c>
      <c r="H24" s="3">
        <f>presidencia!H22+sindicatura!H22+REGIDURIAS!H22+'SECRETARIA GENERAL'!H22+'COM. SOCIAL'!H22+OBRA!H22+TESORERIA!H24+OCI!H22+EVALUACION!H22+TRANSPARENCIA!H22+REG.CIVIL!H22+DES.RURAL!H22+SEMUJER!H22+DES.SOCIAL!H22+SERV.PUBLICOS!H22+'EDUC Y CULTURA'!H22+DIF!H24+TRANSITO!H22+PROT.CIVIL!H22+SEG.PUBL!H22+DIR.JURIDICA!H22+REGLAMENTOS!H22+'ASUNTOS INDIGENAS'!H22+DEPORTES!H22+SALUD!H22+ALBERGUE!H22+'DIRECTOR DE LA JUVENTUD'!H22+'RECURSOS FISCALES'!H24</f>
        <v>2091040.08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/>
      <c r="F25" s="9"/>
      <c r="G25" s="7" t="s">
        <v>30</v>
      </c>
      <c r="H25" s="3">
        <f>presidencia!H23+sindicatura!H23+REGIDURIAS!H23+'SECRETARIA GENERAL'!H23+'COM. SOCIAL'!H23+OBRA!H23+TESORERIA!H25+OCI!H23+EVALUACION!H23+TRANSPARENCIA!H23+REG.CIVIL!H23+DES.RURAL!H23+SEMUJER!H23+DES.SOCIAL!H23+SERV.PUBLICOS!H23+'EDUC Y CULTURA'!H23+DIF!H23+TRANSITO!H23+PROT.CIVIL!H23+SEG.PUBL!H23+DIR.JURIDICA!H23+REGLAMENTOS!H23+'ASUNTOS INDIGENAS'!H23+DEPORTES!H23+SALUD!H23+ALBERGUE!H23+'DIRECTOR DE LA JUVENTUD'!H23+'RECURSOS FISCALES'!H25</f>
        <v>0</v>
      </c>
      <c r="I25" s="3">
        <f>I26</f>
        <v>50000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s="6">
        <v>1</v>
      </c>
      <c r="B26" s="6">
        <v>1</v>
      </c>
      <c r="C26" s="6">
        <v>1</v>
      </c>
      <c r="D26" s="6">
        <v>5</v>
      </c>
      <c r="E26" s="6">
        <v>152</v>
      </c>
      <c r="F26" s="9"/>
      <c r="G26" s="7" t="s">
        <v>31</v>
      </c>
      <c r="H26" s="3">
        <f>presidencia!H24+sindicatura!H24+REGIDURIAS!H24+'SECRETARIA GENERAL'!H24+'COM. SOCIAL'!H24+OBRA!H24+TESORERIA!H26+OCI!H24+EVALUACION!H24+TRANSPARENCIA!H24+REG.CIVIL!H24+DES.RURAL!H24+SEMUJER!H24+DES.SOCIAL!H24+SERV.PUBLICOS!H24+'EDUC Y CULTURA'!H24+DIF!H25+TRANSITO!H24+PROT.CIVIL!H24+SEG.PUBL!H24+DIR.JURIDICA!H24+REGLAMENTOS!H24+'ASUNTOS INDIGENAS'!H24+DEPORTES!H24+SALUD!H24+ALBERGUE!H24+'DIRECTOR DE LA JUVENTUD'!H24+'RECURSOS FISCALES'!H26</f>
        <v>0</v>
      </c>
      <c r="I26" s="3">
        <f>H27</f>
        <v>50000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6">
        <v>1</v>
      </c>
      <c r="B27" s="6">
        <v>1</v>
      </c>
      <c r="C27" s="6">
        <v>1</v>
      </c>
      <c r="D27" s="6">
        <v>5</v>
      </c>
      <c r="E27" s="6">
        <v>152</v>
      </c>
      <c r="F27" s="9" t="s">
        <v>23</v>
      </c>
      <c r="G27" s="7" t="s">
        <v>32</v>
      </c>
      <c r="H27" s="3">
        <f>presidencia!H25+sindicatura!H25+REGIDURIAS!H25+'SECRETARIA GENERAL'!H25+'COM. SOCIAL'!H25+OBRA!H25+TESORERIA!H27+OCI!H25+EVALUACION!H25+TRANSPARENCIA!H25+REG.CIVIL!H25+DES.RURAL!H25+SEMUJER!H25+DES.SOCIAL!H25+SERV.PUBLICOS!H25+'EDUC Y CULTURA'!H25+DIF!H25+TRANSITO!H25+PROT.CIVIL!H25+SEG.PUBL!H25+DIR.JURIDICA!H25+REGLAMENTOS!H25+'ASUNTOS INDIGENAS'!H25+DEPORTES!H25+SALUD!H25+ALBERGUE!H25+'DIRECTOR DE LA JUVENTUD'!H25+'RECURSOS FISCALES'!H27</f>
        <v>50000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s="6">
        <v>1</v>
      </c>
      <c r="B28" s="6">
        <v>1</v>
      </c>
      <c r="C28" s="6">
        <v>1</v>
      </c>
      <c r="D28" s="6">
        <v>6</v>
      </c>
      <c r="E28" s="6">
        <v>161</v>
      </c>
      <c r="F28" s="9"/>
      <c r="G28" s="7" t="s">
        <v>33</v>
      </c>
      <c r="H28" s="3">
        <f>presidencia!H26+sindicatura!H26+REGIDURIAS!H26+'SECRETARIA GENERAL'!H26+'COM. SOCIAL'!H26+OBRA!H26+TESORERIA!H28+OCI!H26+EVALUACION!H26+TRANSPARENCIA!H26+REG.CIVIL!H26+DES.RURAL!H26+SEMUJER!H26+DES.SOCIAL!H26+SERV.PUBLICOS!H26+'EDUC Y CULTURA'!H26+DIF!H26+TRANSITO!H26+PROT.CIVIL!H26+SEG.PUBL!H26+DIR.JURIDICA!H26+REGLAMENTOS!H26+'ASUNTOS INDIGENAS'!H26+DEPORTES!H26+SALUD!H26+ALBERGUE!H26+'DIRECTOR DE LA JUVENTUD'!H26+'RECURSOS FISCALES'!H28</f>
        <v>0</v>
      </c>
      <c r="I28" s="3">
        <f>H29</f>
        <v>200000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ht="18" customHeight="1" x14ac:dyDescent="0.25">
      <c r="A29" s="6">
        <v>1</v>
      </c>
      <c r="B29" s="6">
        <v>1</v>
      </c>
      <c r="C29" s="6">
        <v>1</v>
      </c>
      <c r="D29" s="6">
        <v>6</v>
      </c>
      <c r="E29" s="6">
        <v>161</v>
      </c>
      <c r="F29" s="9" t="s">
        <v>16</v>
      </c>
      <c r="G29" s="7" t="s">
        <v>34</v>
      </c>
      <c r="H29" s="3">
        <f>presidencia!H27+sindicatura!H27+REGIDURIAS!H27+'SECRETARIA GENERAL'!H27+'COM. SOCIAL'!H27+OBRA!H27+TESORERIA!H29+OCI!H27+EVALUACION!H27+TRANSPARENCIA!H27+REG.CIVIL!H27+DES.RURAL!H27+SEMUJER!H27+DES.SOCIAL!H27+SERV.PUBLICOS!H27+'EDUC Y CULTURA'!H27+DIF!H27+TRANSITO!H27+PROT.CIVIL!H27+SEG.PUBL!H27+DIR.JURIDICA!H27+REGLAMENTOS!H27+'ASUNTOS INDIGENAS'!H27+DEPORTES!H27+SALUD!H27+ALBERGUE!H27+'DIRECTOR DE LA JUVENTUD'!H27+'RECURSOS FISCALES'!H29</f>
        <v>200000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/>
      <c r="F30" s="9"/>
      <c r="G30" s="7" t="s">
        <v>35</v>
      </c>
      <c r="H30" s="3">
        <v>0</v>
      </c>
      <c r="I30" s="3">
        <f>I31</f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5">
      <c r="A31" s="6">
        <v>1</v>
      </c>
      <c r="B31" s="6">
        <v>1</v>
      </c>
      <c r="C31" s="6">
        <v>1</v>
      </c>
      <c r="D31" s="6">
        <v>7</v>
      </c>
      <c r="E31" s="6">
        <v>171</v>
      </c>
      <c r="F31" s="9"/>
      <c r="G31" s="7" t="s">
        <v>36</v>
      </c>
      <c r="H31" s="3">
        <v>0</v>
      </c>
      <c r="I31" s="3">
        <f>H32</f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x14ac:dyDescent="0.25">
      <c r="A32" s="6">
        <v>1</v>
      </c>
      <c r="B32" s="6">
        <v>1</v>
      </c>
      <c r="C32" s="6">
        <v>1</v>
      </c>
      <c r="D32" s="6">
        <v>7</v>
      </c>
      <c r="E32" s="6">
        <v>171</v>
      </c>
      <c r="F32" s="9" t="s">
        <v>26</v>
      </c>
      <c r="G32" s="7" t="s">
        <v>37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7" x14ac:dyDescent="0.25">
      <c r="A33" s="6">
        <v>1</v>
      </c>
      <c r="B33" s="6">
        <v>1</v>
      </c>
      <c r="C33" s="6">
        <v>2</v>
      </c>
      <c r="D33" s="6"/>
      <c r="E33" s="6"/>
      <c r="F33" s="9"/>
      <c r="G33" s="7" t="s">
        <v>38</v>
      </c>
      <c r="H33" s="3">
        <v>0</v>
      </c>
      <c r="I33" s="4">
        <f>I34+I43+I49+I54+I61+I66+I70+I79+I82</f>
        <v>4300824.05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3"/>
      <c r="P33" s="11"/>
      <c r="Q33" s="11"/>
    </row>
    <row r="34" spans="1:17" ht="22.5" x14ac:dyDescent="0.25">
      <c r="A34" s="6">
        <v>1</v>
      </c>
      <c r="B34" s="6">
        <v>1</v>
      </c>
      <c r="C34" s="6">
        <v>2</v>
      </c>
      <c r="D34" s="6">
        <v>1</v>
      </c>
      <c r="E34" s="6"/>
      <c r="F34" s="9"/>
      <c r="G34" s="7" t="s">
        <v>39</v>
      </c>
      <c r="H34" s="3">
        <v>0</v>
      </c>
      <c r="I34" s="3">
        <f>I35+I37+I39+I41</f>
        <v>1239446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P34" s="11"/>
    </row>
    <row r="35" spans="1:17" x14ac:dyDescent="0.25">
      <c r="A35" s="6">
        <v>1</v>
      </c>
      <c r="B35" s="6">
        <v>1</v>
      </c>
      <c r="C35" s="6">
        <v>2</v>
      </c>
      <c r="D35" s="6">
        <v>1</v>
      </c>
      <c r="E35" s="6">
        <v>211</v>
      </c>
      <c r="F35" s="9"/>
      <c r="G35" s="7" t="s">
        <v>40</v>
      </c>
      <c r="H35" s="3">
        <v>0</v>
      </c>
      <c r="I35" s="3">
        <f>H36</f>
        <v>462124.18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7" x14ac:dyDescent="0.25">
      <c r="A36" s="6">
        <v>1</v>
      </c>
      <c r="B36" s="6">
        <v>1</v>
      </c>
      <c r="C36" s="6">
        <v>2</v>
      </c>
      <c r="D36" s="6">
        <v>1</v>
      </c>
      <c r="E36" s="6">
        <v>211</v>
      </c>
      <c r="F36" s="9" t="s">
        <v>16</v>
      </c>
      <c r="G36" s="7" t="s">
        <v>41</v>
      </c>
      <c r="H36" s="3">
        <f>TESORERIA!H36+SEG.PUBL!H34+'RECURSOS FISCALES'!H36</f>
        <v>462124.18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</row>
    <row r="37" spans="1:17" x14ac:dyDescent="0.25">
      <c r="A37" s="6">
        <v>1</v>
      </c>
      <c r="B37" s="6">
        <v>1</v>
      </c>
      <c r="C37" s="6">
        <v>2</v>
      </c>
      <c r="D37" s="6">
        <v>1</v>
      </c>
      <c r="E37" s="6">
        <v>212</v>
      </c>
      <c r="F37" s="9"/>
      <c r="G37" s="7" t="s">
        <v>42</v>
      </c>
      <c r="H37" s="3">
        <f>TESORERIA!H37+SEG.PUBL!H35+'RECURSOS FISCALES'!H37</f>
        <v>0</v>
      </c>
      <c r="I37" s="3">
        <f>H38</f>
        <v>299979.68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17" x14ac:dyDescent="0.25">
      <c r="A38" s="6">
        <v>1</v>
      </c>
      <c r="B38" s="6">
        <v>1</v>
      </c>
      <c r="C38" s="6">
        <v>2</v>
      </c>
      <c r="D38" s="6">
        <v>1</v>
      </c>
      <c r="E38" s="6">
        <v>212</v>
      </c>
      <c r="F38" s="9" t="s">
        <v>16</v>
      </c>
      <c r="G38" s="7" t="s">
        <v>42</v>
      </c>
      <c r="H38" s="3">
        <f>TESORERIA!H38+SEG.PUBL!H36+'RECURSOS FISCALES'!H38</f>
        <v>299979.68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</row>
    <row r="39" spans="1:17" ht="16.5" customHeight="1" x14ac:dyDescent="0.25">
      <c r="A39" s="6">
        <v>1</v>
      </c>
      <c r="B39" s="6">
        <v>1</v>
      </c>
      <c r="C39" s="6">
        <v>2</v>
      </c>
      <c r="D39" s="6">
        <v>1</v>
      </c>
      <c r="E39" s="6">
        <v>214</v>
      </c>
      <c r="F39" s="9"/>
      <c r="G39" s="7" t="s">
        <v>43</v>
      </c>
      <c r="H39" s="3">
        <f>TESORERIA!H39+SEG.PUBL!H37+'RECURSOS FISCALES'!H39</f>
        <v>0</v>
      </c>
      <c r="I39" s="3">
        <f>H40</f>
        <v>102842.14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7" ht="18" customHeight="1" x14ac:dyDescent="0.25">
      <c r="A40" s="6">
        <v>1</v>
      </c>
      <c r="B40" s="6">
        <v>1</v>
      </c>
      <c r="C40" s="6">
        <v>2</v>
      </c>
      <c r="D40" s="6">
        <v>1</v>
      </c>
      <c r="E40" s="6">
        <v>214</v>
      </c>
      <c r="F40" s="9" t="s">
        <v>16</v>
      </c>
      <c r="G40" s="7" t="s">
        <v>44</v>
      </c>
      <c r="H40" s="3">
        <f>TESORERIA!H40+SEG.PUBL!H38+'RECURSOS FISCALES'!H40</f>
        <v>102842.14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7" x14ac:dyDescent="0.25">
      <c r="A41" s="6">
        <v>1</v>
      </c>
      <c r="B41" s="6">
        <v>1</v>
      </c>
      <c r="C41" s="6">
        <v>2</v>
      </c>
      <c r="D41" s="6">
        <v>1</v>
      </c>
      <c r="E41" s="6">
        <v>216</v>
      </c>
      <c r="F41" s="9"/>
      <c r="G41" s="7" t="s">
        <v>45</v>
      </c>
      <c r="H41" s="3">
        <f>TESORERIA!H41+SEG.PUBL!H39+'RECURSOS FISCALES'!H41</f>
        <v>0</v>
      </c>
      <c r="I41" s="3">
        <f>H42</f>
        <v>374500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17" x14ac:dyDescent="0.25">
      <c r="A42" s="6">
        <v>1</v>
      </c>
      <c r="B42" s="6">
        <v>1</v>
      </c>
      <c r="C42" s="6">
        <v>2</v>
      </c>
      <c r="D42" s="6">
        <v>1</v>
      </c>
      <c r="E42" s="6">
        <v>216</v>
      </c>
      <c r="F42" s="9" t="s">
        <v>16</v>
      </c>
      <c r="G42" s="7" t="s">
        <v>45</v>
      </c>
      <c r="H42" s="3">
        <f>TESORERIA!H42+SEG.PUBL!H40+'RECURSOS FISCALES'!H42</f>
        <v>374500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7" x14ac:dyDescent="0.25">
      <c r="A43" s="6">
        <v>1</v>
      </c>
      <c r="B43" s="6">
        <v>1</v>
      </c>
      <c r="C43" s="6">
        <v>2</v>
      </c>
      <c r="D43" s="6">
        <v>2</v>
      </c>
      <c r="E43" s="6"/>
      <c r="F43" s="9"/>
      <c r="G43" s="7" t="s">
        <v>46</v>
      </c>
      <c r="H43" s="3">
        <f>TESORERIA!H43+SEG.PUBL!H41+'RECURSOS FISCALES'!H43</f>
        <v>0</v>
      </c>
      <c r="I43" s="3">
        <f>I44+I47</f>
        <v>581069.43999999994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7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/>
      <c r="G44" s="7" t="s">
        <v>47</v>
      </c>
      <c r="H44" s="3">
        <f>TESORERIA!H44+SEG.PUBL!H42+'RECURSOS FISCALES'!H44</f>
        <v>0</v>
      </c>
      <c r="I44" s="3">
        <f>H45+H46</f>
        <v>556069.43999999994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17" ht="22.5" x14ac:dyDescent="0.25">
      <c r="A45" s="6">
        <v>1</v>
      </c>
      <c r="B45" s="6">
        <v>1</v>
      </c>
      <c r="C45" s="6">
        <v>2</v>
      </c>
      <c r="D45" s="6">
        <v>2</v>
      </c>
      <c r="E45" s="6">
        <v>221</v>
      </c>
      <c r="F45" s="9" t="s">
        <v>26</v>
      </c>
      <c r="G45" s="7" t="s">
        <v>48</v>
      </c>
      <c r="H45" s="3">
        <f>TESORERIA!H45+SEG.PUBL!H43+'RECURSOS FISCALES'!H45</f>
        <v>283600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7" ht="22.5" x14ac:dyDescent="0.25">
      <c r="A46" s="6">
        <v>1</v>
      </c>
      <c r="B46" s="6">
        <v>1</v>
      </c>
      <c r="C46" s="6">
        <v>2</v>
      </c>
      <c r="D46" s="6">
        <v>2</v>
      </c>
      <c r="E46" s="6">
        <v>221</v>
      </c>
      <c r="F46" s="9" t="s">
        <v>49</v>
      </c>
      <c r="G46" s="7" t="s">
        <v>50</v>
      </c>
      <c r="H46" s="3">
        <f>TESORERIA!H46+SEG.PUBL!H44+'RECURSOS FISCALES'!H46</f>
        <v>272469.44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17" x14ac:dyDescent="0.25">
      <c r="A47" s="6">
        <v>1</v>
      </c>
      <c r="B47" s="6">
        <v>1</v>
      </c>
      <c r="C47" s="6">
        <v>2</v>
      </c>
      <c r="D47" s="6">
        <v>2</v>
      </c>
      <c r="E47" s="6">
        <v>223</v>
      </c>
      <c r="F47" s="9"/>
      <c r="G47" s="7" t="s">
        <v>51</v>
      </c>
      <c r="H47" s="3">
        <f>TESORERIA!H47+SEG.PUBL!H45+'RECURSOS FISCALES'!H47</f>
        <v>0</v>
      </c>
      <c r="I47" s="3">
        <f>H48</f>
        <v>25000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17" x14ac:dyDescent="0.25">
      <c r="A48" s="6">
        <v>1</v>
      </c>
      <c r="B48" s="6">
        <v>1</v>
      </c>
      <c r="C48" s="6">
        <v>2</v>
      </c>
      <c r="D48" s="6">
        <v>2</v>
      </c>
      <c r="E48" s="6">
        <v>223</v>
      </c>
      <c r="F48" s="9" t="s">
        <v>16</v>
      </c>
      <c r="G48" s="7" t="s">
        <v>51</v>
      </c>
      <c r="H48" s="3">
        <f>TESORERIA!H48+SEG.PUBL!H46+'RECURSOS FISCALES'!H48</f>
        <v>25000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ht="18" customHeight="1" x14ac:dyDescent="0.25">
      <c r="A49" s="6">
        <v>1</v>
      </c>
      <c r="B49" s="6">
        <v>1</v>
      </c>
      <c r="C49" s="6">
        <v>2</v>
      </c>
      <c r="D49" s="6">
        <v>3</v>
      </c>
      <c r="E49" s="6"/>
      <c r="F49" s="9"/>
      <c r="G49" s="7" t="s">
        <v>52</v>
      </c>
      <c r="H49" s="3">
        <f>TESORERIA!H49+SEG.PUBL!H47+'RECURSOS FISCALES'!H49</f>
        <v>0</v>
      </c>
      <c r="I49" s="3">
        <f>I50+I52</f>
        <v>165000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ht="15" customHeight="1" x14ac:dyDescent="0.25">
      <c r="A50" s="6">
        <v>1</v>
      </c>
      <c r="B50" s="6">
        <v>1</v>
      </c>
      <c r="C50" s="6">
        <v>2</v>
      </c>
      <c r="D50" s="6">
        <v>3</v>
      </c>
      <c r="E50" s="6">
        <v>237</v>
      </c>
      <c r="F50" s="9"/>
      <c r="G50" s="7" t="s">
        <v>53</v>
      </c>
      <c r="H50" s="3">
        <f>TESORERIA!H50+SEG.PUBL!H48+'RECURSOS FISCALES'!H50</f>
        <v>0</v>
      </c>
      <c r="I50" s="3">
        <f>H51</f>
        <v>165000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</row>
    <row r="51" spans="1:14" ht="17.25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237</v>
      </c>
      <c r="F51" s="9" t="s">
        <v>16</v>
      </c>
      <c r="G51" s="7" t="s">
        <v>53</v>
      </c>
      <c r="H51" s="3">
        <f>TESORERIA!H51+SEG.PUBL!H49+'RECURSOS FISCALES'!H51</f>
        <v>165000</v>
      </c>
      <c r="I51" s="3">
        <f>H52</f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s="6">
        <v>1</v>
      </c>
      <c r="B52" s="6">
        <v>1</v>
      </c>
      <c r="C52" s="6">
        <v>2</v>
      </c>
      <c r="D52" s="6">
        <v>3</v>
      </c>
      <c r="E52" s="6">
        <v>239</v>
      </c>
      <c r="F52" s="9"/>
      <c r="G52" s="7" t="s">
        <v>54</v>
      </c>
      <c r="H52" s="3">
        <f>TESORERIA!H52+SEG.PUBL!H50+'RECURSOS FISCALES'!H52</f>
        <v>0</v>
      </c>
      <c r="I52" s="3">
        <f>H53</f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ht="24" customHeight="1" x14ac:dyDescent="0.25">
      <c r="A53" s="6">
        <v>1</v>
      </c>
      <c r="B53" s="6">
        <v>1</v>
      </c>
      <c r="C53" s="6">
        <v>2</v>
      </c>
      <c r="D53" s="6">
        <v>3</v>
      </c>
      <c r="E53" s="6">
        <v>239</v>
      </c>
      <c r="F53" s="9" t="s">
        <v>23</v>
      </c>
      <c r="G53" s="7" t="s">
        <v>55</v>
      </c>
      <c r="H53" s="3">
        <f>TESORERIA!H53+SEG.PUBL!H51+'RECURSOS FISCALES'!H53</f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/>
      <c r="F54" s="9"/>
      <c r="G54" s="7" t="s">
        <v>56</v>
      </c>
      <c r="H54" s="3">
        <f>TESORERIA!H54+SEG.PUBL!H52+'RECURSOS FISCALES'!H54</f>
        <v>0</v>
      </c>
      <c r="I54" s="3">
        <f>I55+I57+I59</f>
        <v>761300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244</v>
      </c>
      <c r="F55" s="9"/>
      <c r="G55" s="7" t="s">
        <v>57</v>
      </c>
      <c r="H55" s="3">
        <f>TESORERIA!H55+SEG.PUBL!H53+'RECURSOS FISCALES'!H55</f>
        <v>0</v>
      </c>
      <c r="I55" s="3">
        <f>H56</f>
        <v>10500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244</v>
      </c>
      <c r="F56" s="9" t="s">
        <v>16</v>
      </c>
      <c r="G56" s="7" t="s">
        <v>57</v>
      </c>
      <c r="H56" s="3">
        <f>TESORERIA!H56+SEG.PUBL!H54+'RECURSOS FISCALES'!H56</f>
        <v>10500</v>
      </c>
      <c r="I56" s="3">
        <f t="shared" ref="I56:I60" si="0">H57</f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246</v>
      </c>
      <c r="F57" s="9"/>
      <c r="G57" s="7" t="s">
        <v>58</v>
      </c>
      <c r="H57" s="3">
        <f>TESORERIA!H57+SEG.PUBL!H55+'RECURSOS FISCALES'!H57</f>
        <v>0</v>
      </c>
      <c r="I57" s="3">
        <f>H58</f>
        <v>107000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246</v>
      </c>
      <c r="F58" s="9" t="s">
        <v>16</v>
      </c>
      <c r="G58" s="7" t="s">
        <v>58</v>
      </c>
      <c r="H58" s="3">
        <f>TESORERIA!H58+SEG.PUBL!H56+'RECURSOS FISCALES'!H58</f>
        <v>107000</v>
      </c>
      <c r="I58" s="3">
        <f t="shared" si="0"/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s="6">
        <v>1</v>
      </c>
      <c r="B59" s="6">
        <v>1</v>
      </c>
      <c r="C59" s="6">
        <v>2</v>
      </c>
      <c r="D59" s="6">
        <v>4</v>
      </c>
      <c r="E59" s="6">
        <v>249</v>
      </c>
      <c r="F59" s="9"/>
      <c r="G59" s="7" t="s">
        <v>59</v>
      </c>
      <c r="H59" s="3">
        <f>TESORERIA!H59+SEG.PUBL!H57+'RECURSOS FISCALES'!H59</f>
        <v>0</v>
      </c>
      <c r="I59" s="3">
        <f>H60</f>
        <v>643800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s="6">
        <v>1</v>
      </c>
      <c r="B60" s="6">
        <v>1</v>
      </c>
      <c r="C60" s="6">
        <v>2</v>
      </c>
      <c r="D60" s="6">
        <v>4</v>
      </c>
      <c r="E60" s="6">
        <v>249</v>
      </c>
      <c r="F60" s="9" t="s">
        <v>16</v>
      </c>
      <c r="G60" s="7" t="s">
        <v>59</v>
      </c>
      <c r="H60" s="3">
        <f>TESORERIA!H60+SEG.PUBL!H58+'RECURSOS FISCALES'!H60</f>
        <v>643800</v>
      </c>
      <c r="I60" s="3">
        <f t="shared" si="0"/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/>
      <c r="F61" s="9"/>
      <c r="G61" s="7" t="s">
        <v>60</v>
      </c>
      <c r="H61" s="3">
        <f>TESORERIA!H61+SEG.PUBL!H59+'RECURSOS FISCALES'!H61</f>
        <v>0</v>
      </c>
      <c r="I61" s="3">
        <f>I62+I64</f>
        <v>403000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253</v>
      </c>
      <c r="F62" s="9"/>
      <c r="G62" s="7" t="s">
        <v>61</v>
      </c>
      <c r="H62" s="3">
        <f>TESORERIA!H62+SEG.PUBL!H60+'RECURSOS FISCALES'!H62</f>
        <v>0</v>
      </c>
      <c r="I62" s="3">
        <f>H63</f>
        <v>400000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253</v>
      </c>
      <c r="F63" s="9" t="s">
        <v>16</v>
      </c>
      <c r="G63" s="7" t="s">
        <v>62</v>
      </c>
      <c r="H63" s="3">
        <f>TESORERIA!H63+SEG.PUBL!H61+'RECURSOS FISCALES'!H63</f>
        <v>400000</v>
      </c>
      <c r="I63" s="3">
        <f>H64</f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s="6">
        <v>1</v>
      </c>
      <c r="B64" s="6">
        <v>1</v>
      </c>
      <c r="C64" s="6">
        <v>2</v>
      </c>
      <c r="D64" s="6">
        <v>5</v>
      </c>
      <c r="E64" s="6">
        <v>254</v>
      </c>
      <c r="F64" s="9"/>
      <c r="G64" s="7" t="s">
        <v>200</v>
      </c>
      <c r="H64" s="3">
        <f>TESORERIA!H64+SEG.PUBL!H62+'RECURSOS FISCALES'!H64</f>
        <v>0</v>
      </c>
      <c r="I64" s="3">
        <f>H65</f>
        <v>3000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4" x14ac:dyDescent="0.25">
      <c r="A65" s="6">
        <v>1</v>
      </c>
      <c r="B65" s="6">
        <v>1</v>
      </c>
      <c r="C65" s="6">
        <v>2</v>
      </c>
      <c r="D65" s="6">
        <v>5</v>
      </c>
      <c r="E65" s="6">
        <v>254</v>
      </c>
      <c r="F65" s="9" t="s">
        <v>16</v>
      </c>
      <c r="G65" s="7" t="s">
        <v>200</v>
      </c>
      <c r="H65" s="3">
        <f>TESORERIA!H65+SEG.PUBL!H63+'RECURSOS FISCALES'!H65</f>
        <v>3000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6">
        <v>1</v>
      </c>
      <c r="B66" s="6">
        <v>1</v>
      </c>
      <c r="C66" s="6">
        <v>2</v>
      </c>
      <c r="D66" s="6">
        <v>6</v>
      </c>
      <c r="E66" s="6"/>
      <c r="F66" s="9"/>
      <c r="G66" s="7" t="s">
        <v>63</v>
      </c>
      <c r="H66" s="3">
        <f>TESORERIA!H66+SEG.PUBL!H64+'RECURSOS FISCALES'!H66</f>
        <v>0</v>
      </c>
      <c r="I66" s="3">
        <f>I67</f>
        <v>536171.99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/>
      <c r="G67" s="7" t="s">
        <v>63</v>
      </c>
      <c r="H67" s="3">
        <f>TESORERIA!H67+SEG.PUBL!H65+'RECURSOS FISCALES'!H67</f>
        <v>0</v>
      </c>
      <c r="I67" s="3">
        <f>H68+H69</f>
        <v>536171.99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68" spans="1:14" ht="35.25" customHeight="1" x14ac:dyDescent="0.25">
      <c r="A68" s="6">
        <v>1</v>
      </c>
      <c r="B68" s="6">
        <v>1</v>
      </c>
      <c r="C68" s="6">
        <v>2</v>
      </c>
      <c r="D68" s="6">
        <v>6</v>
      </c>
      <c r="E68" s="6">
        <v>261</v>
      </c>
      <c r="F68" s="9" t="s">
        <v>16</v>
      </c>
      <c r="G68" s="7" t="s">
        <v>64</v>
      </c>
      <c r="H68" s="3">
        <f>TESORERIA!H68+SEG.PUBL!H66+'RECURSOS FISCALES'!H68</f>
        <v>139611.98000000001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</row>
    <row r="69" spans="1:14" ht="21.75" customHeight="1" x14ac:dyDescent="0.25">
      <c r="A69" s="6">
        <v>1</v>
      </c>
      <c r="B69" s="6">
        <v>1</v>
      </c>
      <c r="C69" s="6">
        <v>2</v>
      </c>
      <c r="D69" s="6">
        <v>6</v>
      </c>
      <c r="E69" s="6">
        <v>261</v>
      </c>
      <c r="F69" s="9" t="s">
        <v>49</v>
      </c>
      <c r="G69" s="7" t="s">
        <v>65</v>
      </c>
      <c r="H69" s="3">
        <f>TESORERIA!H69+SEG.PUBL!H67+'RECURSOS FISCALES'!H69</f>
        <v>396560.01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</row>
    <row r="70" spans="1:14" ht="15.75" customHeight="1" x14ac:dyDescent="0.25">
      <c r="A70" s="6">
        <v>1</v>
      </c>
      <c r="B70" s="6">
        <v>1</v>
      </c>
      <c r="C70" s="6">
        <v>2</v>
      </c>
      <c r="D70" s="6">
        <v>7</v>
      </c>
      <c r="E70" s="6"/>
      <c r="F70" s="6"/>
      <c r="G70" s="7" t="s">
        <v>66</v>
      </c>
      <c r="H70" s="3">
        <f>TESORERIA!H70+SEG.PUBL!H68+'RECURSOS FISCALES'!H70</f>
        <v>0</v>
      </c>
      <c r="I70" s="3">
        <f>I71+I73+I75+I77</f>
        <v>287766.61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271</v>
      </c>
      <c r="F71" s="9"/>
      <c r="G71" s="7" t="s">
        <v>67</v>
      </c>
      <c r="H71" s="3">
        <f>TESORERIA!H71+SEG.PUBL!H69+'RECURSOS FISCALES'!H71</f>
        <v>0</v>
      </c>
      <c r="I71" s="3">
        <f>H72</f>
        <v>118898.8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271</v>
      </c>
      <c r="F72" s="9" t="s">
        <v>16</v>
      </c>
      <c r="G72" s="7" t="s">
        <v>67</v>
      </c>
      <c r="H72" s="3">
        <f>TESORERIA!H72+SEG.PUBL!H70+'RECURSOS FISCALES'!H72</f>
        <v>118898.8</v>
      </c>
      <c r="I72" s="3">
        <f>H73</f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272</v>
      </c>
      <c r="F73" s="9"/>
      <c r="G73" s="7" t="s">
        <v>68</v>
      </c>
      <c r="H73" s="3">
        <f>TESORERIA!H73+SEG.PUBL!H71+'RECURSOS FISCALES'!H73</f>
        <v>0</v>
      </c>
      <c r="I73" s="3">
        <f>H74</f>
        <v>60867.81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272</v>
      </c>
      <c r="F74" s="9" t="s">
        <v>16</v>
      </c>
      <c r="G74" s="7" t="s">
        <v>69</v>
      </c>
      <c r="H74" s="3">
        <f>TESORERIA!H74+SEG.PUBL!H72+'RECURSOS FISCALES'!H74</f>
        <v>60867.81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</row>
    <row r="75" spans="1:14" x14ac:dyDescent="0.25">
      <c r="A75" s="6">
        <v>1</v>
      </c>
      <c r="B75" s="6">
        <v>1</v>
      </c>
      <c r="C75" s="6">
        <v>2</v>
      </c>
      <c r="D75" s="6">
        <v>7</v>
      </c>
      <c r="E75" s="6">
        <v>274</v>
      </c>
      <c r="F75" s="9"/>
      <c r="G75" s="7" t="s">
        <v>70</v>
      </c>
      <c r="H75" s="3">
        <f>TESORERIA!H75+SEG.PUBL!H73+'RECURSOS FISCALES'!H75</f>
        <v>0</v>
      </c>
      <c r="I75" s="3">
        <f>H76</f>
        <v>100000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</row>
    <row r="76" spans="1:14" x14ac:dyDescent="0.25">
      <c r="A76" s="6">
        <v>1</v>
      </c>
      <c r="B76" s="6">
        <v>1</v>
      </c>
      <c r="C76" s="6">
        <v>2</v>
      </c>
      <c r="D76" s="6">
        <v>7</v>
      </c>
      <c r="E76" s="6">
        <v>274</v>
      </c>
      <c r="F76" s="9" t="s">
        <v>16</v>
      </c>
      <c r="G76" s="7" t="s">
        <v>70</v>
      </c>
      <c r="H76" s="3">
        <f>TESORERIA!H76+SEG.PUBL!H74+'RECURSOS FISCALES'!H76</f>
        <v>100000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</row>
    <row r="77" spans="1:14" ht="15" customHeight="1" x14ac:dyDescent="0.25">
      <c r="A77" s="6">
        <v>1</v>
      </c>
      <c r="B77" s="6">
        <v>1</v>
      </c>
      <c r="C77" s="6">
        <v>2</v>
      </c>
      <c r="D77" s="6">
        <v>7</v>
      </c>
      <c r="E77" s="6">
        <v>275</v>
      </c>
      <c r="F77" s="9"/>
      <c r="G77" s="7" t="s">
        <v>71</v>
      </c>
      <c r="H77" s="3">
        <f>TESORERIA!H77+SEG.PUBL!H75+'RECURSOS FISCALES'!H77</f>
        <v>0</v>
      </c>
      <c r="I77" s="3">
        <f>H78</f>
        <v>8000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</row>
    <row r="78" spans="1:14" ht="15.75" customHeight="1" x14ac:dyDescent="0.25">
      <c r="A78" s="6">
        <v>1</v>
      </c>
      <c r="B78" s="6">
        <v>1</v>
      </c>
      <c r="C78" s="6">
        <v>2</v>
      </c>
      <c r="D78" s="6">
        <v>7</v>
      </c>
      <c r="E78" s="6">
        <v>275</v>
      </c>
      <c r="F78" s="9" t="s">
        <v>16</v>
      </c>
      <c r="G78" s="7" t="s">
        <v>71</v>
      </c>
      <c r="H78" s="3">
        <f>TESORERIA!H78+SEG.PUBL!H76+'RECURSOS FISCALES'!H78</f>
        <v>8000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/>
      <c r="F79" s="9"/>
      <c r="G79" s="7" t="s">
        <v>72</v>
      </c>
      <c r="H79" s="3">
        <f>TESORERIA!H79+SEG.PUBL!H77+'RECURSOS FISCALES'!H79</f>
        <v>0</v>
      </c>
      <c r="I79" s="3">
        <f>I80</f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4" x14ac:dyDescent="0.25">
      <c r="A80" s="6">
        <v>1</v>
      </c>
      <c r="B80" s="6">
        <v>1</v>
      </c>
      <c r="C80" s="6">
        <v>2</v>
      </c>
      <c r="D80" s="6">
        <v>8</v>
      </c>
      <c r="E80" s="6">
        <v>283</v>
      </c>
      <c r="F80" s="9"/>
      <c r="G80" s="7" t="s">
        <v>73</v>
      </c>
      <c r="H80" s="3">
        <f>TESORERIA!H80+SEG.PUBL!H78+'RECURSOS FISCALES'!H80</f>
        <v>0</v>
      </c>
      <c r="I80" s="3">
        <f>H81</f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</row>
    <row r="81" spans="1:17" x14ac:dyDescent="0.25">
      <c r="A81" s="6">
        <v>1</v>
      </c>
      <c r="B81" s="6">
        <v>1</v>
      </c>
      <c r="C81" s="6">
        <v>2</v>
      </c>
      <c r="D81" s="6">
        <v>8</v>
      </c>
      <c r="E81" s="6">
        <v>283</v>
      </c>
      <c r="F81" s="9" t="s">
        <v>16</v>
      </c>
      <c r="G81" s="7" t="s">
        <v>74</v>
      </c>
      <c r="H81" s="3">
        <f>TESORERIA!H81+SEG.PUBL!H79+'RECURSOS FISCALES'!H81</f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</row>
    <row r="82" spans="1:17" x14ac:dyDescent="0.25">
      <c r="A82" s="6">
        <v>1</v>
      </c>
      <c r="B82" s="6">
        <v>1</v>
      </c>
      <c r="C82" s="6">
        <v>2</v>
      </c>
      <c r="D82" s="6">
        <v>9</v>
      </c>
      <c r="E82" s="6"/>
      <c r="F82" s="9"/>
      <c r="G82" s="7" t="s">
        <v>75</v>
      </c>
      <c r="H82" s="3">
        <f>TESORERIA!H82+SEG.PUBL!H80+'RECURSOS FISCALES'!H82</f>
        <v>0</v>
      </c>
      <c r="I82" s="3">
        <f>I83+I87</f>
        <v>327070.01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</row>
    <row r="83" spans="1:17" x14ac:dyDescent="0.25">
      <c r="A83" s="6">
        <v>1</v>
      </c>
      <c r="B83" s="6">
        <v>1</v>
      </c>
      <c r="C83" s="6">
        <v>2</v>
      </c>
      <c r="D83" s="6">
        <v>9</v>
      </c>
      <c r="E83" s="6">
        <v>291</v>
      </c>
      <c r="F83" s="9"/>
      <c r="G83" s="7" t="s">
        <v>76</v>
      </c>
      <c r="H83" s="3">
        <f>TESORERIA!H83+SEG.PUBL!H81+'RECURSOS FISCALES'!H83</f>
        <v>0</v>
      </c>
      <c r="I83" s="3">
        <f>H84</f>
        <v>120000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</row>
    <row r="84" spans="1:17" x14ac:dyDescent="0.25">
      <c r="A84" s="6">
        <v>1</v>
      </c>
      <c r="B84" s="6">
        <v>1</v>
      </c>
      <c r="C84" s="6">
        <v>2</v>
      </c>
      <c r="D84" s="6">
        <v>9</v>
      </c>
      <c r="E84" s="6">
        <v>291</v>
      </c>
      <c r="F84" s="9" t="s">
        <v>16</v>
      </c>
      <c r="G84" s="7" t="s">
        <v>76</v>
      </c>
      <c r="H84" s="3">
        <f>TESORERIA!I83+SEG.PUBL!H82+'RECURSOS FISCALES'!H84</f>
        <v>120000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</row>
    <row r="85" spans="1:17" x14ac:dyDescent="0.25">
      <c r="A85" s="6">
        <v>1</v>
      </c>
      <c r="B85" s="6">
        <v>1</v>
      </c>
      <c r="C85" s="6">
        <v>2</v>
      </c>
      <c r="D85" s="6">
        <v>9</v>
      </c>
      <c r="E85" s="6">
        <v>292</v>
      </c>
      <c r="F85" s="9"/>
      <c r="G85" s="39" t="s">
        <v>271</v>
      </c>
      <c r="H85" s="3">
        <f>SUM(H86)</f>
        <v>5000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</row>
    <row r="86" spans="1:17" x14ac:dyDescent="0.25">
      <c r="A86" s="6">
        <v>1</v>
      </c>
      <c r="B86" s="6">
        <v>1</v>
      </c>
      <c r="C86" s="6">
        <v>2</v>
      </c>
      <c r="D86" s="6">
        <v>9</v>
      </c>
      <c r="E86" s="6">
        <v>292</v>
      </c>
      <c r="F86" s="9"/>
      <c r="G86" s="39" t="s">
        <v>271</v>
      </c>
      <c r="H86" s="3">
        <f>SUM(TESORERIA!H86)</f>
        <v>5000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</row>
    <row r="87" spans="1:17" x14ac:dyDescent="0.25">
      <c r="A87" s="6">
        <v>1</v>
      </c>
      <c r="B87" s="6">
        <v>1</v>
      </c>
      <c r="C87" s="6">
        <v>2</v>
      </c>
      <c r="D87" s="6">
        <v>9</v>
      </c>
      <c r="E87" s="6">
        <v>296</v>
      </c>
      <c r="F87" s="9"/>
      <c r="G87" s="7" t="s">
        <v>77</v>
      </c>
      <c r="H87" s="3">
        <f>TESORERIA!H87+SEG.PUBL!H83+'RECURSOS FISCALES'!H85</f>
        <v>0</v>
      </c>
      <c r="I87" s="3">
        <f>H88</f>
        <v>207070.01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</row>
    <row r="88" spans="1:17" x14ac:dyDescent="0.25">
      <c r="A88" s="6">
        <v>1</v>
      </c>
      <c r="B88" s="6">
        <v>1</v>
      </c>
      <c r="C88" s="6">
        <v>2</v>
      </c>
      <c r="D88" s="6">
        <v>9</v>
      </c>
      <c r="E88" s="6">
        <v>296</v>
      </c>
      <c r="F88" s="9" t="s">
        <v>16</v>
      </c>
      <c r="G88" s="7" t="s">
        <v>77</v>
      </c>
      <c r="H88" s="3">
        <f>TESORERIA!H88+SEG.PUBL!H84+'RECURSOS FISCALES'!H86</f>
        <v>207070.01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</row>
    <row r="89" spans="1:17" x14ac:dyDescent="0.25">
      <c r="A89" s="6">
        <v>1</v>
      </c>
      <c r="B89" s="6">
        <v>1</v>
      </c>
      <c r="C89" s="6">
        <v>3</v>
      </c>
      <c r="D89" s="6"/>
      <c r="E89" s="6"/>
      <c r="F89" s="9"/>
      <c r="G89" s="7" t="s">
        <v>78</v>
      </c>
      <c r="H89" s="3">
        <f>TESORERIA!H95+SEG.PUBL!H85+'RECURSOS FISCALES'!H87</f>
        <v>0</v>
      </c>
      <c r="I89" s="4">
        <f>I90+I108+I117+I130+I137+I147+I152+I164+I177</f>
        <v>3239826.5199999996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3"/>
      <c r="P89" s="11"/>
      <c r="Q89" s="11"/>
    </row>
    <row r="90" spans="1:17" x14ac:dyDescent="0.25">
      <c r="A90" s="6">
        <v>1</v>
      </c>
      <c r="B90" s="6">
        <v>1</v>
      </c>
      <c r="C90" s="6">
        <v>3</v>
      </c>
      <c r="D90" s="6">
        <v>1</v>
      </c>
      <c r="E90" s="6"/>
      <c r="F90" s="9"/>
      <c r="G90" s="7" t="s">
        <v>79</v>
      </c>
      <c r="H90" s="3">
        <f>TESORERIA!H96+SEG.PUBL!H86+'RECURSOS FISCALES'!H88</f>
        <v>0</v>
      </c>
      <c r="I90" s="3">
        <f>I91+I96+I100+I104+I106+I94+I98</f>
        <v>659534.91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</row>
    <row r="91" spans="1:17" x14ac:dyDescent="0.25">
      <c r="A91" s="6">
        <v>1</v>
      </c>
      <c r="B91" s="6">
        <v>1</v>
      </c>
      <c r="C91" s="6">
        <v>3</v>
      </c>
      <c r="D91" s="6">
        <v>1</v>
      </c>
      <c r="E91" s="6">
        <v>311</v>
      </c>
      <c r="F91" s="6"/>
      <c r="G91" s="7" t="s">
        <v>80</v>
      </c>
      <c r="H91" s="3">
        <f>TESORERIA!H97+SEG.PUBL!H87+'RECURSOS FISCALES'!H89</f>
        <v>0</v>
      </c>
      <c r="I91" s="3">
        <f>H92+H93</f>
        <v>523621.8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</row>
    <row r="92" spans="1:17" x14ac:dyDescent="0.25">
      <c r="A92" s="6">
        <v>1</v>
      </c>
      <c r="B92" s="6">
        <v>1</v>
      </c>
      <c r="C92" s="6">
        <v>3</v>
      </c>
      <c r="D92" s="6">
        <v>1</v>
      </c>
      <c r="E92" s="6">
        <v>311</v>
      </c>
      <c r="F92" s="9" t="s">
        <v>16</v>
      </c>
      <c r="G92" s="7" t="s">
        <v>80</v>
      </c>
      <c r="H92" s="3">
        <f>TESORERIA!H98+SEG.PUBL!H88+'RECURSOS FISCALES'!H90</f>
        <v>400721.76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P92" s="11"/>
    </row>
    <row r="93" spans="1:17" x14ac:dyDescent="0.25">
      <c r="A93" s="6">
        <v>1</v>
      </c>
      <c r="B93" s="6">
        <v>1</v>
      </c>
      <c r="C93" s="6">
        <v>3</v>
      </c>
      <c r="D93" s="6">
        <v>1</v>
      </c>
      <c r="E93" s="6">
        <v>311</v>
      </c>
      <c r="F93" s="9" t="s">
        <v>26</v>
      </c>
      <c r="G93" s="7" t="s">
        <v>81</v>
      </c>
      <c r="H93" s="3">
        <f>TESORERIA!H99+SEG.PUBL!H89+'RECURSOS FISCALES'!H91</f>
        <v>122900.04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</row>
    <row r="94" spans="1:17" x14ac:dyDescent="0.25">
      <c r="A94" s="6">
        <v>1</v>
      </c>
      <c r="B94" s="6">
        <v>1</v>
      </c>
      <c r="C94" s="6">
        <v>3</v>
      </c>
      <c r="D94" s="6">
        <v>1</v>
      </c>
      <c r="E94" s="6">
        <v>312</v>
      </c>
      <c r="F94" s="9"/>
      <c r="G94" s="7" t="s">
        <v>82</v>
      </c>
      <c r="H94" s="3">
        <f>TESORERIA!H100+SEG.PUBL!H90+'RECURSOS FISCALES'!H92</f>
        <v>0</v>
      </c>
      <c r="I94" s="3">
        <f>H95</f>
        <v>3500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</row>
    <row r="95" spans="1:17" x14ac:dyDescent="0.25">
      <c r="A95" s="6">
        <v>1</v>
      </c>
      <c r="B95" s="6">
        <v>1</v>
      </c>
      <c r="C95" s="6">
        <v>3</v>
      </c>
      <c r="D95" s="6">
        <v>1</v>
      </c>
      <c r="E95" s="6">
        <v>312</v>
      </c>
      <c r="F95" s="9" t="s">
        <v>16</v>
      </c>
      <c r="G95" s="7" t="s">
        <v>83</v>
      </c>
      <c r="H95" s="3">
        <f>TESORERIA!H101+SEG.PUBL!H91+'RECURSOS FISCALES'!H93</f>
        <v>3500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</row>
    <row r="96" spans="1:17" x14ac:dyDescent="0.25">
      <c r="A96" s="6">
        <v>1</v>
      </c>
      <c r="B96" s="6">
        <v>1</v>
      </c>
      <c r="C96" s="6">
        <v>3</v>
      </c>
      <c r="D96" s="6">
        <v>1</v>
      </c>
      <c r="E96" s="6">
        <v>313</v>
      </c>
      <c r="F96" s="9"/>
      <c r="G96" s="7" t="s">
        <v>84</v>
      </c>
      <c r="H96" s="3">
        <f>TESORERIA!H102+SEG.PUBL!H92+'RECURSOS FISCALES'!H94</f>
        <v>0</v>
      </c>
      <c r="I96" s="3">
        <f>H97</f>
        <v>57115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313</v>
      </c>
      <c r="F97" s="9" t="s">
        <v>16</v>
      </c>
      <c r="G97" s="7" t="s">
        <v>85</v>
      </c>
      <c r="H97" s="3">
        <f>TESORERIA!H103+SEG.PUBL!H93+'RECURSOS FISCALES'!H95</f>
        <v>57115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314</v>
      </c>
      <c r="F98" s="9"/>
      <c r="G98" s="7" t="s">
        <v>86</v>
      </c>
      <c r="H98" s="3">
        <f>TESORERIA!H104+SEG.PUBL!H94+'RECURSOS FISCALES'!H96</f>
        <v>0</v>
      </c>
      <c r="I98" s="3">
        <f>H99</f>
        <v>4000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314</v>
      </c>
      <c r="F99" s="9" t="s">
        <v>16</v>
      </c>
      <c r="G99" s="7" t="s">
        <v>87</v>
      </c>
      <c r="H99" s="3">
        <f>TESORERIA!H105+SEG.PUBL!H95+'RECURSOS FISCALES'!H97</f>
        <v>4000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</row>
    <row r="100" spans="1:14" x14ac:dyDescent="0.25">
      <c r="A100" s="6">
        <v>1</v>
      </c>
      <c r="B100" s="6">
        <v>1</v>
      </c>
      <c r="C100" s="6">
        <v>3</v>
      </c>
      <c r="D100" s="6">
        <v>1</v>
      </c>
      <c r="E100" s="6">
        <v>315</v>
      </c>
      <c r="F100" s="9"/>
      <c r="G100" s="7" t="s">
        <v>88</v>
      </c>
      <c r="H100" s="3">
        <f>TESORERIA!H106+SEG.PUBL!H96+'RECURSOS FISCALES'!H98</f>
        <v>0</v>
      </c>
      <c r="I100" s="3">
        <f>H101</f>
        <v>16500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315</v>
      </c>
      <c r="F101" s="9" t="s">
        <v>16</v>
      </c>
      <c r="G101" s="7" t="s">
        <v>89</v>
      </c>
      <c r="H101" s="3">
        <f>TESORERIA!H107+SEG.PUBL!H97+'RECURSOS FISCALES'!H99</f>
        <v>16500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316</v>
      </c>
      <c r="F102" s="9"/>
      <c r="G102" s="7" t="s">
        <v>90</v>
      </c>
      <c r="H102" s="3">
        <f>TESORERIA!H108+SEG.PUBL!H98+'RECURSOS FISCALES'!H100</f>
        <v>0</v>
      </c>
      <c r="I102" s="3">
        <f>H103</f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316</v>
      </c>
      <c r="F103" s="9" t="s">
        <v>16</v>
      </c>
      <c r="G103" s="7" t="s">
        <v>91</v>
      </c>
      <c r="H103" s="3">
        <f>TESORERIA!H109+SEG.PUBL!H99+'RECURSOS FISCALES'!H101</f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</row>
    <row r="104" spans="1:14" ht="13.5" customHeight="1" x14ac:dyDescent="0.25">
      <c r="A104" s="6">
        <v>1</v>
      </c>
      <c r="B104" s="6">
        <v>1</v>
      </c>
      <c r="C104" s="6">
        <v>3</v>
      </c>
      <c r="D104" s="6">
        <v>1</v>
      </c>
      <c r="E104" s="6">
        <v>317</v>
      </c>
      <c r="F104" s="9"/>
      <c r="G104" s="7" t="s">
        <v>92</v>
      </c>
      <c r="H104" s="3">
        <f>TESORERIA!H110+SEG.PUBL!H100+'RECURSOS FISCALES'!H102</f>
        <v>0</v>
      </c>
      <c r="I104" s="3">
        <f>H105</f>
        <v>45898.11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</row>
    <row r="105" spans="1:14" x14ac:dyDescent="0.25">
      <c r="A105" s="6">
        <v>1</v>
      </c>
      <c r="B105" s="6">
        <v>1</v>
      </c>
      <c r="C105" s="6">
        <v>3</v>
      </c>
      <c r="D105" s="6">
        <v>1</v>
      </c>
      <c r="E105" s="6">
        <v>317</v>
      </c>
      <c r="F105" s="9" t="s">
        <v>16</v>
      </c>
      <c r="G105" s="7" t="s">
        <v>93</v>
      </c>
      <c r="H105" s="3">
        <f>TESORERIA!H111+SEG.PUBL!H101+'RECURSOS FISCALES'!H103</f>
        <v>45898.11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</row>
    <row r="106" spans="1:14" x14ac:dyDescent="0.25">
      <c r="A106" s="6">
        <v>1</v>
      </c>
      <c r="B106" s="6">
        <v>1</v>
      </c>
      <c r="C106" s="6">
        <v>3</v>
      </c>
      <c r="D106" s="6">
        <v>1</v>
      </c>
      <c r="E106" s="6">
        <v>319</v>
      </c>
      <c r="F106" s="9"/>
      <c r="G106" s="7" t="s">
        <v>94</v>
      </c>
      <c r="H106" s="3">
        <f>TESORERIA!H112+SEG.PUBL!H102+'RECURSOS FISCALES'!H104</f>
        <v>0</v>
      </c>
      <c r="I106" s="3">
        <f>H107</f>
        <v>8900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</row>
    <row r="107" spans="1:14" x14ac:dyDescent="0.25">
      <c r="A107" s="6">
        <v>1</v>
      </c>
      <c r="B107" s="6">
        <v>1</v>
      </c>
      <c r="C107" s="6">
        <v>3</v>
      </c>
      <c r="D107" s="6">
        <v>1</v>
      </c>
      <c r="E107" s="6">
        <v>319</v>
      </c>
      <c r="F107" s="9" t="s">
        <v>16</v>
      </c>
      <c r="G107" s="7" t="s">
        <v>95</v>
      </c>
      <c r="H107" s="3">
        <f>TESORERIA!H113+SEG.PUBL!H103+'RECURSOS FISCALES'!H105</f>
        <v>8900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/>
      <c r="F108" s="9"/>
      <c r="G108" s="7" t="s">
        <v>96</v>
      </c>
      <c r="H108" s="3">
        <f>TESORERIA!H114+SEG.PUBL!H104+'RECURSOS FISCALES'!H106</f>
        <v>0</v>
      </c>
      <c r="I108" s="3">
        <f>I109+I111+I113+I115</f>
        <v>354891.42000000004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321</v>
      </c>
      <c r="F109" s="9"/>
      <c r="G109" s="7" t="s">
        <v>97</v>
      </c>
      <c r="H109" s="3">
        <f>TESORERIA!H115+SEG.PUBL!H105+'RECURSOS FISCALES'!H107</f>
        <v>0</v>
      </c>
      <c r="I109" s="3">
        <f>H110</f>
        <v>30000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</row>
    <row r="110" spans="1:14" x14ac:dyDescent="0.25">
      <c r="A110" s="6">
        <v>1</v>
      </c>
      <c r="B110" s="6">
        <v>1</v>
      </c>
      <c r="C110" s="6">
        <v>3</v>
      </c>
      <c r="D110" s="6">
        <v>2</v>
      </c>
      <c r="E110" s="6">
        <v>321</v>
      </c>
      <c r="F110" s="9" t="s">
        <v>16</v>
      </c>
      <c r="G110" s="7" t="s">
        <v>98</v>
      </c>
      <c r="H110" s="3">
        <f>TESORERIA!H116+SEG.PUBL!H106+'RECURSOS FISCALES'!H108</f>
        <v>30000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</row>
    <row r="111" spans="1:14" x14ac:dyDescent="0.25">
      <c r="A111" s="6">
        <v>1</v>
      </c>
      <c r="B111" s="6">
        <v>1</v>
      </c>
      <c r="C111" s="6">
        <v>3</v>
      </c>
      <c r="D111" s="6">
        <v>2</v>
      </c>
      <c r="E111" s="6">
        <v>322</v>
      </c>
      <c r="F111" s="9"/>
      <c r="G111" s="7" t="s">
        <v>99</v>
      </c>
      <c r="H111" s="3">
        <f>TESORERIA!H117+SEG.PUBL!H107+'RECURSOS FISCALES'!H109</f>
        <v>0</v>
      </c>
      <c r="I111" s="3">
        <f>H112</f>
        <v>149445.71000000002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322</v>
      </c>
      <c r="F112" s="9" t="s">
        <v>16</v>
      </c>
      <c r="G112" s="7" t="s">
        <v>99</v>
      </c>
      <c r="H112" s="3">
        <f>TESORERIA!H118+SEG.PUBL!H108+'RECURSOS FISCALES'!H110</f>
        <v>149445.71000000002</v>
      </c>
      <c r="I112" s="3">
        <f>H113</f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</row>
    <row r="113" spans="1:14" x14ac:dyDescent="0.25">
      <c r="A113" s="6">
        <v>1</v>
      </c>
      <c r="B113" s="6">
        <v>1</v>
      </c>
      <c r="C113" s="6">
        <v>3</v>
      </c>
      <c r="D113" s="6">
        <v>2</v>
      </c>
      <c r="E113" s="6">
        <v>325</v>
      </c>
      <c r="F113" s="9"/>
      <c r="G113" s="7" t="s">
        <v>201</v>
      </c>
      <c r="H113" s="3">
        <f>TESORERIA!H119+SEG.PUBL!H109+'RECURSOS FISCALES'!H111</f>
        <v>0</v>
      </c>
      <c r="I113" s="3">
        <f>H114</f>
        <v>160000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</row>
    <row r="114" spans="1:14" ht="22.5" x14ac:dyDescent="0.25">
      <c r="A114" s="6">
        <v>1</v>
      </c>
      <c r="B114" s="6">
        <v>1</v>
      </c>
      <c r="C114" s="6">
        <v>3</v>
      </c>
      <c r="D114" s="6">
        <v>2</v>
      </c>
      <c r="E114" s="6">
        <v>325</v>
      </c>
      <c r="F114" s="9" t="s">
        <v>23</v>
      </c>
      <c r="G114" s="7" t="s">
        <v>202</v>
      </c>
      <c r="H114" s="3">
        <f>TESORERIA!H120+SEG.PUBL!H110+'RECURSOS FISCALES'!H112</f>
        <v>160000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</row>
    <row r="115" spans="1:14" ht="14.25" customHeight="1" x14ac:dyDescent="0.25">
      <c r="A115" s="6">
        <v>1</v>
      </c>
      <c r="B115" s="6">
        <v>1</v>
      </c>
      <c r="C115" s="6">
        <v>3</v>
      </c>
      <c r="D115" s="6">
        <v>2</v>
      </c>
      <c r="E115" s="6">
        <v>326</v>
      </c>
      <c r="F115" s="9"/>
      <c r="G115" s="7" t="s">
        <v>100</v>
      </c>
      <c r="H115" s="3">
        <f>TESORERIA!H121+SEG.PUBL!H111+'RECURSOS FISCALES'!H113</f>
        <v>0</v>
      </c>
      <c r="I115" s="3">
        <f>H116</f>
        <v>15445.71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</row>
    <row r="116" spans="1:14" x14ac:dyDescent="0.25">
      <c r="A116" s="6">
        <v>1</v>
      </c>
      <c r="B116" s="6">
        <v>1</v>
      </c>
      <c r="C116" s="6">
        <v>3</v>
      </c>
      <c r="D116" s="6">
        <v>2</v>
      </c>
      <c r="E116" s="6">
        <v>326</v>
      </c>
      <c r="F116" s="9" t="s">
        <v>16</v>
      </c>
      <c r="G116" s="7" t="s">
        <v>101</v>
      </c>
      <c r="H116" s="3">
        <f>TESORERIA!H122+SEG.PUBL!H112+'RECURSOS FISCALES'!H114</f>
        <v>15445.71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</row>
    <row r="117" spans="1:14" ht="13.5" customHeight="1" x14ac:dyDescent="0.25">
      <c r="A117" s="6">
        <v>1</v>
      </c>
      <c r="B117" s="6">
        <v>1</v>
      </c>
      <c r="C117" s="6">
        <v>3</v>
      </c>
      <c r="D117" s="6">
        <v>3</v>
      </c>
      <c r="E117" s="6"/>
      <c r="F117" s="9"/>
      <c r="G117" s="7" t="s">
        <v>102</v>
      </c>
      <c r="H117" s="3">
        <f>TESORERIA!H123+SEG.PUBL!H113+'RECURSOS FISCALES'!H115</f>
        <v>0</v>
      </c>
      <c r="I117" s="3">
        <f>I118+I121+I123+I125+I128</f>
        <v>465661.5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331</v>
      </c>
      <c r="F118" s="9"/>
      <c r="G118" s="7" t="s">
        <v>103</v>
      </c>
      <c r="H118" s="3">
        <f>TESORERIA!H124+SEG.PUBL!H114+'RECURSOS FISCALES'!H116</f>
        <v>0</v>
      </c>
      <c r="I118" s="3">
        <f>H119+H120</f>
        <v>65000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331</v>
      </c>
      <c r="F119" s="9" t="s">
        <v>16</v>
      </c>
      <c r="G119" s="7" t="s">
        <v>103</v>
      </c>
      <c r="H119" s="3">
        <f>TESORERIA!H125+SEG.PUBL!H115+'RECURSOS FISCALES'!H117</f>
        <v>65000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331</v>
      </c>
      <c r="F120" s="9" t="s">
        <v>49</v>
      </c>
      <c r="G120" s="7" t="s">
        <v>104</v>
      </c>
      <c r="H120" s="3">
        <f>TESORERIA!H126+SEG.PUBL!H116+'RECURSOS FISCALES'!H118</f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</row>
    <row r="121" spans="1:14" ht="22.5" x14ac:dyDescent="0.25">
      <c r="A121" s="6">
        <v>1</v>
      </c>
      <c r="B121" s="6">
        <v>1</v>
      </c>
      <c r="C121" s="6">
        <v>3</v>
      </c>
      <c r="D121" s="6">
        <v>3</v>
      </c>
      <c r="E121" s="6">
        <v>333</v>
      </c>
      <c r="F121" s="9"/>
      <c r="G121" s="7" t="s">
        <v>105</v>
      </c>
      <c r="H121" s="3">
        <f>TESORERIA!H127+SEG.PUBL!H117+'RECURSOS FISCALES'!H119</f>
        <v>0</v>
      </c>
      <c r="I121" s="3">
        <f>H122</f>
        <v>35000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</row>
    <row r="122" spans="1:14" x14ac:dyDescent="0.25">
      <c r="A122" s="6">
        <v>1</v>
      </c>
      <c r="B122" s="6">
        <v>1</v>
      </c>
      <c r="C122" s="6">
        <v>3</v>
      </c>
      <c r="D122" s="6">
        <v>3</v>
      </c>
      <c r="E122" s="6">
        <v>333</v>
      </c>
      <c r="F122" s="9" t="s">
        <v>16</v>
      </c>
      <c r="G122" s="7" t="s">
        <v>106</v>
      </c>
      <c r="H122" s="3">
        <f>TESORERIA!H128+SEG.PUBL!H118+'RECURSOS FISCALES'!H120</f>
        <v>35000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</row>
    <row r="123" spans="1:14" x14ac:dyDescent="0.25">
      <c r="A123" s="6">
        <v>1</v>
      </c>
      <c r="B123" s="6">
        <v>1</v>
      </c>
      <c r="C123" s="6">
        <v>3</v>
      </c>
      <c r="D123" s="6">
        <v>3</v>
      </c>
      <c r="E123" s="6">
        <v>334</v>
      </c>
      <c r="F123" s="9"/>
      <c r="G123" s="7" t="s">
        <v>203</v>
      </c>
      <c r="H123" s="3">
        <f>TESORERIA!H129+SEG.PUBL!H119+'RECURSOS FISCALES'!H121</f>
        <v>0</v>
      </c>
      <c r="I123" s="3">
        <f>H124</f>
        <v>45346</v>
      </c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334</v>
      </c>
      <c r="F124" s="9" t="s">
        <v>16</v>
      </c>
      <c r="G124" s="7" t="s">
        <v>203</v>
      </c>
      <c r="H124" s="3">
        <f>TESORERIA!H130+SEG.PUBL!H120+'RECURSOS FISCALES'!H122</f>
        <v>45346</v>
      </c>
      <c r="I124" s="3">
        <v>0</v>
      </c>
      <c r="J124" s="3"/>
      <c r="K124" s="3"/>
      <c r="L124" s="3"/>
      <c r="M124" s="3"/>
      <c r="N124" s="3"/>
    </row>
    <row r="125" spans="1:14" ht="13.5" customHeight="1" x14ac:dyDescent="0.25">
      <c r="A125" s="6">
        <v>1</v>
      </c>
      <c r="B125" s="6">
        <v>1</v>
      </c>
      <c r="C125" s="6">
        <v>3</v>
      </c>
      <c r="D125" s="6">
        <v>3</v>
      </c>
      <c r="E125" s="6">
        <v>336</v>
      </c>
      <c r="F125" s="9"/>
      <c r="G125" s="7" t="s">
        <v>107</v>
      </c>
      <c r="H125" s="3">
        <f>TESORERIA!H131+SEG.PUBL!H121+'RECURSOS FISCALES'!H123</f>
        <v>0</v>
      </c>
      <c r="I125" s="3">
        <f>H126+H127</f>
        <v>308815.5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</row>
    <row r="126" spans="1:14" ht="37.5" customHeight="1" x14ac:dyDescent="0.25">
      <c r="A126" s="6">
        <v>1</v>
      </c>
      <c r="B126" s="6">
        <v>1</v>
      </c>
      <c r="C126" s="6">
        <v>3</v>
      </c>
      <c r="D126" s="6">
        <v>3</v>
      </c>
      <c r="E126" s="6">
        <v>336</v>
      </c>
      <c r="F126" s="9" t="s">
        <v>26</v>
      </c>
      <c r="G126" s="7" t="s">
        <v>108</v>
      </c>
      <c r="H126" s="3">
        <f>TESORERIA!H132+SEG.PUBL!H122+'RECURSOS FISCALES'!H124</f>
        <v>184130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</row>
    <row r="127" spans="1:14" ht="33.75" customHeight="1" x14ac:dyDescent="0.25">
      <c r="A127" s="6">
        <v>1</v>
      </c>
      <c r="B127" s="6">
        <v>1</v>
      </c>
      <c r="C127" s="6">
        <v>3</v>
      </c>
      <c r="D127" s="6">
        <v>3</v>
      </c>
      <c r="E127" s="6">
        <v>336</v>
      </c>
      <c r="F127" s="9" t="s">
        <v>49</v>
      </c>
      <c r="G127" s="7" t="s">
        <v>109</v>
      </c>
      <c r="H127" s="3">
        <f>TESORERIA!H133+SEG.PUBL!H123+'RECURSOS FISCALES'!H125</f>
        <v>124685.5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</row>
    <row r="128" spans="1:14" x14ac:dyDescent="0.25">
      <c r="A128" s="6">
        <v>1</v>
      </c>
      <c r="B128" s="6">
        <v>1</v>
      </c>
      <c r="C128" s="6">
        <v>3</v>
      </c>
      <c r="D128" s="6">
        <v>3</v>
      </c>
      <c r="E128" s="6">
        <v>339</v>
      </c>
      <c r="F128" s="9"/>
      <c r="G128" s="7" t="s">
        <v>110</v>
      </c>
      <c r="H128" s="3">
        <f>TESORERIA!H134+SEG.PUBL!H124+'RECURSOS FISCALES'!H126</f>
        <v>0</v>
      </c>
      <c r="I128" s="3">
        <f>H129</f>
        <v>11500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</row>
    <row r="129" spans="1:14" x14ac:dyDescent="0.25">
      <c r="A129" s="6">
        <v>1</v>
      </c>
      <c r="B129" s="6">
        <v>1</v>
      </c>
      <c r="C129" s="6">
        <v>3</v>
      </c>
      <c r="D129" s="6">
        <v>3</v>
      </c>
      <c r="E129" s="6">
        <v>339</v>
      </c>
      <c r="F129" s="9" t="s">
        <v>16</v>
      </c>
      <c r="G129" s="7" t="s">
        <v>111</v>
      </c>
      <c r="H129" s="3">
        <f>TESORERIA!H135+SEG.PUBL!H125+'RECURSOS FISCALES'!H127</f>
        <v>11500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/>
      <c r="F130" s="9"/>
      <c r="G130" s="7" t="s">
        <v>112</v>
      </c>
      <c r="H130" s="3">
        <f>TESORERIA!H136+SEG.PUBL!H126+'RECURSOS FISCALES'!H128</f>
        <v>0</v>
      </c>
      <c r="I130" s="3">
        <f>I131+I133+I135</f>
        <v>98050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341</v>
      </c>
      <c r="F131" s="9"/>
      <c r="G131" s="7" t="s">
        <v>113</v>
      </c>
      <c r="H131" s="3">
        <f>TESORERIA!H137+SEG.PUBL!H127+'RECURSOS FISCALES'!H129</f>
        <v>0</v>
      </c>
      <c r="I131" s="3">
        <f>H132</f>
        <v>38050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341</v>
      </c>
      <c r="F132" s="9" t="s">
        <v>16</v>
      </c>
      <c r="G132" s="7" t="s">
        <v>114</v>
      </c>
      <c r="H132" s="3">
        <f>TESORERIA!H138+SEG.PUBL!H128+'RECURSOS FISCALES'!H130</f>
        <v>38050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</row>
    <row r="133" spans="1:14" x14ac:dyDescent="0.25">
      <c r="A133" s="6">
        <v>1</v>
      </c>
      <c r="B133" s="6">
        <v>1</v>
      </c>
      <c r="C133" s="6">
        <v>3</v>
      </c>
      <c r="D133" s="6">
        <v>4</v>
      </c>
      <c r="E133" s="6">
        <v>345</v>
      </c>
      <c r="F133" s="9"/>
      <c r="G133" s="7" t="s">
        <v>115</v>
      </c>
      <c r="H133" s="3">
        <f>TESORERIA!H139+SEG.PUBL!H129+'RECURSOS FISCALES'!H131</f>
        <v>0</v>
      </c>
      <c r="I133" s="3">
        <f>H134</f>
        <v>35000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</row>
    <row r="134" spans="1:14" x14ac:dyDescent="0.25">
      <c r="A134" s="6">
        <v>1</v>
      </c>
      <c r="B134" s="6">
        <v>1</v>
      </c>
      <c r="C134" s="6">
        <v>3</v>
      </c>
      <c r="D134" s="6">
        <v>4</v>
      </c>
      <c r="E134" s="6">
        <v>345</v>
      </c>
      <c r="F134" s="9" t="s">
        <v>16</v>
      </c>
      <c r="G134" s="7" t="s">
        <v>115</v>
      </c>
      <c r="H134" s="3">
        <f>TESORERIA!H140+SEG.PUBL!H130+'RECURSOS FISCALES'!H132</f>
        <v>35000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</row>
    <row r="135" spans="1:14" x14ac:dyDescent="0.25">
      <c r="A135" s="6">
        <v>1</v>
      </c>
      <c r="B135" s="6">
        <v>1</v>
      </c>
      <c r="C135" s="6">
        <v>3</v>
      </c>
      <c r="D135" s="6">
        <v>4</v>
      </c>
      <c r="E135" s="6">
        <v>347</v>
      </c>
      <c r="F135" s="9"/>
      <c r="G135" s="7" t="s">
        <v>116</v>
      </c>
      <c r="H135" s="3">
        <f>TESORERIA!H141+SEG.PUBL!H131+'RECURSOS FISCALES'!H133</f>
        <v>0</v>
      </c>
      <c r="I135" s="3">
        <f>H136</f>
        <v>25000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</row>
    <row r="136" spans="1:14" x14ac:dyDescent="0.25">
      <c r="A136" s="6">
        <v>1</v>
      </c>
      <c r="B136" s="6">
        <v>1</v>
      </c>
      <c r="C136" s="6">
        <v>3</v>
      </c>
      <c r="D136" s="6">
        <v>4</v>
      </c>
      <c r="E136" s="6">
        <v>347</v>
      </c>
      <c r="F136" s="9" t="s">
        <v>16</v>
      </c>
      <c r="G136" s="7" t="s">
        <v>116</v>
      </c>
      <c r="H136" s="3">
        <f>TESORERIA!H142+SEG.PUBL!H132+'RECURSOS FISCALES'!H134</f>
        <v>25000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/>
      <c r="F137" s="9"/>
      <c r="G137" s="7" t="s">
        <v>117</v>
      </c>
      <c r="H137" s="3">
        <f>TESORERIA!H143+SEG.PUBL!H133+'RECURSOS FISCALES'!H135</f>
        <v>0</v>
      </c>
      <c r="I137" s="3">
        <f>I138+I140+I143+I145</f>
        <v>388000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351</v>
      </c>
      <c r="F138" s="9"/>
      <c r="G138" s="7" t="s">
        <v>204</v>
      </c>
      <c r="H138" s="3">
        <f>TESORERIA!H144+SEG.PUBL!H134+'RECURSOS FISCALES'!H136</f>
        <v>0</v>
      </c>
      <c r="I138" s="3">
        <f>H139</f>
        <v>95000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</row>
    <row r="139" spans="1:14" ht="22.5" x14ac:dyDescent="0.25">
      <c r="A139" s="6">
        <v>1</v>
      </c>
      <c r="B139" s="6">
        <v>1</v>
      </c>
      <c r="C139" s="6">
        <v>3</v>
      </c>
      <c r="D139" s="6">
        <v>5</v>
      </c>
      <c r="E139" s="6">
        <v>351</v>
      </c>
      <c r="F139" s="9" t="s">
        <v>23</v>
      </c>
      <c r="G139" s="7" t="s">
        <v>205</v>
      </c>
      <c r="H139" s="3">
        <f>TESORERIA!H145+SEG.PUBL!H135+'RECURSOS FISCALES'!H137</f>
        <v>95000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</row>
    <row r="140" spans="1:14" ht="22.5" x14ac:dyDescent="0.25">
      <c r="A140" s="6">
        <v>1</v>
      </c>
      <c r="B140" s="6">
        <v>1</v>
      </c>
      <c r="C140" s="6">
        <v>3</v>
      </c>
      <c r="D140" s="6">
        <v>5</v>
      </c>
      <c r="E140" s="6">
        <v>353</v>
      </c>
      <c r="F140" s="9"/>
      <c r="G140" s="7" t="s">
        <v>118</v>
      </c>
      <c r="H140" s="3">
        <f>TESORERIA!H146+SEG.PUBL!H136+'RECURSOS FISCALES'!H138</f>
        <v>0</v>
      </c>
      <c r="I140" s="3">
        <f>H141+H142</f>
        <v>35000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</row>
    <row r="141" spans="1:14" x14ac:dyDescent="0.25">
      <c r="A141" s="6">
        <v>1</v>
      </c>
      <c r="B141" s="6">
        <v>1</v>
      </c>
      <c r="C141" s="6">
        <v>3</v>
      </c>
      <c r="D141" s="6">
        <v>5</v>
      </c>
      <c r="E141" s="6">
        <v>353</v>
      </c>
      <c r="F141" s="9" t="s">
        <v>16</v>
      </c>
      <c r="G141" s="7" t="s">
        <v>119</v>
      </c>
      <c r="H141" s="3">
        <f>TESORERIA!H147+SEG.PUBL!H137+'RECURSOS FISCALES'!H139</f>
        <v>35000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353</v>
      </c>
      <c r="F142" s="9" t="s">
        <v>23</v>
      </c>
      <c r="G142" s="7" t="s">
        <v>120</v>
      </c>
      <c r="H142" s="3">
        <f>TESORERIA!H148+SEG.PUBL!H138+'RECURSOS FISCALES'!H140</f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</row>
    <row r="143" spans="1:14" x14ac:dyDescent="0.25">
      <c r="A143" s="6">
        <v>1</v>
      </c>
      <c r="B143" s="6">
        <v>1</v>
      </c>
      <c r="C143" s="6">
        <v>3</v>
      </c>
      <c r="D143" s="6">
        <v>5</v>
      </c>
      <c r="E143" s="6">
        <v>355</v>
      </c>
      <c r="F143" s="9"/>
      <c r="G143" s="7" t="s">
        <v>121</v>
      </c>
      <c r="H143" s="3">
        <f>TESORERIA!H149+SEG.PUBL!H139+'RECURSOS FISCALES'!H141</f>
        <v>0</v>
      </c>
      <c r="I143" s="3">
        <f>H144</f>
        <v>258000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</row>
    <row r="144" spans="1:14" ht="24" customHeight="1" x14ac:dyDescent="0.25">
      <c r="A144" s="6">
        <v>1</v>
      </c>
      <c r="B144" s="6">
        <v>1</v>
      </c>
      <c r="C144" s="6">
        <v>3</v>
      </c>
      <c r="D144" s="6">
        <v>5</v>
      </c>
      <c r="E144" s="6">
        <v>355</v>
      </c>
      <c r="F144" s="9" t="s">
        <v>16</v>
      </c>
      <c r="G144" s="7" t="s">
        <v>122</v>
      </c>
      <c r="H144" s="3">
        <f>TESORERIA!H150+SEG.PUBL!H140+'RECURSOS FISCALES'!H142</f>
        <v>258000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</row>
    <row r="145" spans="1:14" ht="22.5" x14ac:dyDescent="0.25">
      <c r="A145" s="6">
        <v>1</v>
      </c>
      <c r="B145" s="6">
        <v>1</v>
      </c>
      <c r="C145" s="6">
        <v>3</v>
      </c>
      <c r="D145" s="6">
        <v>5</v>
      </c>
      <c r="E145" s="6">
        <v>357</v>
      </c>
      <c r="F145" s="9"/>
      <c r="G145" s="7" t="s">
        <v>123</v>
      </c>
      <c r="H145" s="3">
        <f>TESORERIA!H151+SEG.PUBL!H141+'RECURSOS FISCALES'!H143</f>
        <v>0</v>
      </c>
      <c r="I145" s="3">
        <f>H146</f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</row>
    <row r="146" spans="1:14" x14ac:dyDescent="0.25">
      <c r="A146" s="6">
        <v>1</v>
      </c>
      <c r="B146" s="6">
        <v>1</v>
      </c>
      <c r="C146" s="6">
        <v>3</v>
      </c>
      <c r="D146" s="6">
        <v>5</v>
      </c>
      <c r="E146" s="6">
        <v>357</v>
      </c>
      <c r="F146" s="9" t="s">
        <v>16</v>
      </c>
      <c r="G146" s="7" t="s">
        <v>124</v>
      </c>
      <c r="H146" s="3">
        <f>TESORERIA!H152+SEG.PUBL!H142+'RECURSOS FISCALES'!H144</f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/>
      <c r="F147" s="9"/>
      <c r="G147" s="7" t="s">
        <v>125</v>
      </c>
      <c r="H147" s="3">
        <f>TESORERIA!H153+SEG.PUBL!H143+'RECURSOS FISCALES'!H145</f>
        <v>0</v>
      </c>
      <c r="I147" s="3">
        <f>I148+I150</f>
        <v>50744.880000000005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</row>
    <row r="148" spans="1:14" ht="22.5" x14ac:dyDescent="0.25">
      <c r="A148" s="6">
        <v>1</v>
      </c>
      <c r="B148" s="6">
        <v>1</v>
      </c>
      <c r="C148" s="6">
        <v>3</v>
      </c>
      <c r="D148" s="6">
        <v>6</v>
      </c>
      <c r="E148" s="6">
        <v>361</v>
      </c>
      <c r="F148" s="9"/>
      <c r="G148" s="7" t="s">
        <v>126</v>
      </c>
      <c r="H148" s="3">
        <f>TESORERIA!H154+SEG.PUBL!H144+'RECURSOS FISCALES'!H146</f>
        <v>0</v>
      </c>
      <c r="I148" s="3">
        <f>H149</f>
        <v>50744.880000000005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</row>
    <row r="149" spans="1:14" ht="23.25" customHeight="1" x14ac:dyDescent="0.25">
      <c r="A149" s="6">
        <v>1</v>
      </c>
      <c r="B149" s="6">
        <v>1</v>
      </c>
      <c r="C149" s="6">
        <v>3</v>
      </c>
      <c r="D149" s="6">
        <v>6</v>
      </c>
      <c r="E149" s="6">
        <v>361</v>
      </c>
      <c r="F149" s="9" t="s">
        <v>16</v>
      </c>
      <c r="G149" s="7" t="s">
        <v>127</v>
      </c>
      <c r="H149" s="3">
        <f>TESORERIA!H155+SEG.PUBL!H145+'RECURSOS FISCALES'!H147</f>
        <v>50744.880000000005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</row>
    <row r="150" spans="1:14" x14ac:dyDescent="0.25">
      <c r="A150" s="6">
        <v>1</v>
      </c>
      <c r="B150" s="6">
        <v>1</v>
      </c>
      <c r="C150" s="6">
        <v>3</v>
      </c>
      <c r="D150" s="6">
        <v>6</v>
      </c>
      <c r="E150" s="6">
        <v>365</v>
      </c>
      <c r="F150" s="9"/>
      <c r="G150" s="7" t="s">
        <v>128</v>
      </c>
      <c r="H150" s="3">
        <f>TESORERIA!H156+SEG.PUBL!H146+'RECURSOS FISCALES'!H148</f>
        <v>0</v>
      </c>
      <c r="I150" s="3">
        <f>H151</f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</row>
    <row r="151" spans="1:14" x14ac:dyDescent="0.25">
      <c r="A151" s="6">
        <v>1</v>
      </c>
      <c r="B151" s="6">
        <v>1</v>
      </c>
      <c r="C151" s="6">
        <v>3</v>
      </c>
      <c r="D151" s="6">
        <v>6</v>
      </c>
      <c r="E151" s="6">
        <v>365</v>
      </c>
      <c r="F151" s="9" t="s">
        <v>16</v>
      </c>
      <c r="G151" s="7" t="s">
        <v>128</v>
      </c>
      <c r="H151" s="3">
        <f>TESORERIA!H157+SEG.PUBL!H147+'RECURSOS FISCALES'!H149</f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</row>
    <row r="152" spans="1:14" x14ac:dyDescent="0.25">
      <c r="A152" s="6">
        <v>1</v>
      </c>
      <c r="B152" s="6">
        <v>1</v>
      </c>
      <c r="C152" s="6">
        <v>3</v>
      </c>
      <c r="D152" s="6">
        <v>7</v>
      </c>
      <c r="E152" s="6"/>
      <c r="F152" s="9"/>
      <c r="G152" s="7" t="s">
        <v>129</v>
      </c>
      <c r="H152" s="3">
        <f>TESORERIA!H158+SEG.PUBL!H148+'RECURSOS FISCALES'!H150</f>
        <v>0</v>
      </c>
      <c r="I152" s="3">
        <f>I153+I155+I158+I162</f>
        <v>107805.87999999999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</row>
    <row r="153" spans="1:14" x14ac:dyDescent="0.25">
      <c r="A153" s="6">
        <v>1</v>
      </c>
      <c r="B153" s="6">
        <v>1</v>
      </c>
      <c r="C153" s="6">
        <v>3</v>
      </c>
      <c r="D153" s="6">
        <v>7</v>
      </c>
      <c r="E153" s="6">
        <v>371</v>
      </c>
      <c r="F153" s="9"/>
      <c r="G153" s="7" t="s">
        <v>130</v>
      </c>
      <c r="H153" s="3">
        <f>TESORERIA!H159+SEG.PUBL!H149+'RECURSOS FISCALES'!H151</f>
        <v>0</v>
      </c>
      <c r="I153" s="3">
        <f>H154</f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</row>
    <row r="154" spans="1:14" ht="25.5" customHeight="1" x14ac:dyDescent="0.25">
      <c r="A154" s="6">
        <v>1</v>
      </c>
      <c r="B154" s="6">
        <v>1</v>
      </c>
      <c r="C154" s="6">
        <v>3</v>
      </c>
      <c r="D154" s="6">
        <v>7</v>
      </c>
      <c r="E154" s="6">
        <v>371</v>
      </c>
      <c r="F154" s="9" t="s">
        <v>49</v>
      </c>
      <c r="G154" s="7" t="s">
        <v>131</v>
      </c>
      <c r="H154" s="3">
        <f>TESORERIA!H160+SEG.PUBL!H150+'RECURSOS FISCALES'!H152</f>
        <v>0</v>
      </c>
      <c r="I154" s="3">
        <f>H155</f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372</v>
      </c>
      <c r="F155" s="9"/>
      <c r="G155" s="7" t="s">
        <v>132</v>
      </c>
      <c r="H155" s="3">
        <f>TESORERIA!H161+SEG.PUBL!H151+'RECURSOS FISCALES'!H153</f>
        <v>0</v>
      </c>
      <c r="I155" s="3">
        <f>H156+H157</f>
        <v>40223.199999999997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</row>
    <row r="156" spans="1:14" ht="19.5" customHeight="1" x14ac:dyDescent="0.25">
      <c r="A156" s="6">
        <v>1</v>
      </c>
      <c r="B156" s="6">
        <v>1</v>
      </c>
      <c r="C156" s="6">
        <v>3</v>
      </c>
      <c r="D156" s="6">
        <v>7</v>
      </c>
      <c r="E156" s="6">
        <v>372</v>
      </c>
      <c r="F156" s="9" t="s">
        <v>16</v>
      </c>
      <c r="G156" s="7" t="s">
        <v>133</v>
      </c>
      <c r="H156" s="3">
        <f>TESORERIA!H162+SEG.PUBL!H152+'RECURSOS FISCALES'!H154</f>
        <v>33623.199999999997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372</v>
      </c>
      <c r="F157" s="9" t="s">
        <v>49</v>
      </c>
      <c r="G157" s="7" t="s">
        <v>134</v>
      </c>
      <c r="H157" s="3">
        <f>TESORERIA!H163+SEG.PUBL!H153+'RECURSOS FISCALES'!H155</f>
        <v>6600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375</v>
      </c>
      <c r="F158" s="9"/>
      <c r="G158" s="7" t="s">
        <v>135</v>
      </c>
      <c r="H158" s="3">
        <f>TESORERIA!H164+SEG.PUBL!H154+'RECURSOS FISCALES'!H156</f>
        <v>0</v>
      </c>
      <c r="I158" s="3">
        <f>H159+H160+H161</f>
        <v>67582.679999999993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375</v>
      </c>
      <c r="F159" s="9" t="s">
        <v>16</v>
      </c>
      <c r="G159" s="7" t="s">
        <v>136</v>
      </c>
      <c r="H159" s="3">
        <f>TESORERIA!H165+SEG.PUBL!H155+'RECURSOS FISCALES'!H157</f>
        <v>20121.48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</row>
    <row r="160" spans="1:14" ht="22.5" x14ac:dyDescent="0.25">
      <c r="A160" s="6">
        <v>1</v>
      </c>
      <c r="B160" s="6">
        <v>1</v>
      </c>
      <c r="C160" s="6">
        <v>3</v>
      </c>
      <c r="D160" s="6">
        <v>7</v>
      </c>
      <c r="E160" s="6">
        <v>375</v>
      </c>
      <c r="F160" s="9" t="s">
        <v>23</v>
      </c>
      <c r="G160" s="7" t="s">
        <v>137</v>
      </c>
      <c r="H160" s="3">
        <f>TESORERIA!H166+SEG.PUBL!H156+'RECURSOS FISCALES'!H158</f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</row>
    <row r="161" spans="1:14" ht="22.5" x14ac:dyDescent="0.25">
      <c r="A161" s="6">
        <v>1</v>
      </c>
      <c r="B161" s="6">
        <v>1</v>
      </c>
      <c r="C161" s="6">
        <v>3</v>
      </c>
      <c r="D161" s="6">
        <v>7</v>
      </c>
      <c r="E161" s="6">
        <v>375</v>
      </c>
      <c r="F161" s="9" t="s">
        <v>49</v>
      </c>
      <c r="G161" s="7" t="s">
        <v>138</v>
      </c>
      <c r="H161" s="3">
        <f>TESORERIA!H167+SEG.PUBL!H157+'RECURSOS FISCALES'!H159</f>
        <v>47461.2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</row>
    <row r="162" spans="1:14" x14ac:dyDescent="0.25">
      <c r="A162" s="6">
        <v>1</v>
      </c>
      <c r="B162" s="6">
        <v>1</v>
      </c>
      <c r="C162" s="6">
        <v>3</v>
      </c>
      <c r="D162" s="6">
        <v>7</v>
      </c>
      <c r="E162" s="6">
        <v>376</v>
      </c>
      <c r="F162" s="9"/>
      <c r="G162" s="7" t="s">
        <v>139</v>
      </c>
      <c r="H162" s="3">
        <f>TESORERIA!H168+SEG.PUBL!H158+'RECURSOS FISCALES'!H160</f>
        <v>0</v>
      </c>
      <c r="I162" s="3">
        <f>H163</f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</row>
    <row r="163" spans="1:14" x14ac:dyDescent="0.25">
      <c r="A163" s="6">
        <v>1</v>
      </c>
      <c r="B163" s="6">
        <v>1</v>
      </c>
      <c r="C163" s="6">
        <v>3</v>
      </c>
      <c r="D163" s="6">
        <v>7</v>
      </c>
      <c r="E163" s="6">
        <v>376</v>
      </c>
      <c r="F163" s="9" t="s">
        <v>16</v>
      </c>
      <c r="G163" s="7" t="s">
        <v>139</v>
      </c>
      <c r="H163" s="3">
        <f>TESORERIA!H169+SEG.PUBL!H159+'RECURSOS FISCALES'!H161</f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/>
      <c r="F164" s="9"/>
      <c r="G164" s="7" t="s">
        <v>140</v>
      </c>
      <c r="H164" s="3">
        <f>TESORERIA!H170+SEG.PUBL!H160+'RECURSOS FISCALES'!H162</f>
        <v>0</v>
      </c>
      <c r="I164" s="3">
        <f>I165+I167+I169+I171+I174</f>
        <v>807137.92999999993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381</v>
      </c>
      <c r="F165" s="9"/>
      <c r="G165" s="7" t="s">
        <v>141</v>
      </c>
      <c r="H165" s="3">
        <f>TESORERIA!H171+SEG.PUBL!H161+'RECURSOS FISCALES'!H163</f>
        <v>0</v>
      </c>
      <c r="I165" s="3">
        <f>H166</f>
        <v>62000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</row>
    <row r="166" spans="1:14" ht="22.5" customHeight="1" x14ac:dyDescent="0.25">
      <c r="A166" s="6">
        <v>1</v>
      </c>
      <c r="B166" s="6">
        <v>1</v>
      </c>
      <c r="C166" s="6">
        <v>3</v>
      </c>
      <c r="D166" s="6">
        <v>8</v>
      </c>
      <c r="E166" s="6">
        <v>381</v>
      </c>
      <c r="F166" s="9" t="s">
        <v>23</v>
      </c>
      <c r="G166" s="7" t="s">
        <v>142</v>
      </c>
      <c r="H166" s="3">
        <f>TESORERIA!H172+SEG.PUBL!H162+'RECURSOS FISCALES'!H164</f>
        <v>62000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382</v>
      </c>
      <c r="F167" s="9"/>
      <c r="G167" s="7" t="s">
        <v>143</v>
      </c>
      <c r="H167" s="3">
        <f>TESORERIA!H173+SEG.PUBL!H163+'RECURSOS FISCALES'!H165</f>
        <v>0</v>
      </c>
      <c r="I167" s="3">
        <f>H168</f>
        <v>582992.22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382</v>
      </c>
      <c r="F168" s="9" t="s">
        <v>16</v>
      </c>
      <c r="G168" s="7" t="s">
        <v>144</v>
      </c>
      <c r="H168" s="3">
        <f>TESORERIA!H174+SEG.PUBL!H164+'RECURSOS FISCALES'!H166</f>
        <v>582992.22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383</v>
      </c>
      <c r="F169" s="9"/>
      <c r="G169" s="7" t="s">
        <v>145</v>
      </c>
      <c r="H169" s="3">
        <f>TESORERIA!H175+SEG.PUBL!H165+'RECURSOS FISCALES'!H167</f>
        <v>0</v>
      </c>
      <c r="I169" s="3">
        <f>H170</f>
        <v>6200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383</v>
      </c>
      <c r="F170" s="9" t="s">
        <v>16</v>
      </c>
      <c r="G170" s="7" t="s">
        <v>145</v>
      </c>
      <c r="H170" s="3">
        <f>TESORERIA!H176+SEG.PUBL!H166+'RECURSOS FISCALES'!H168</f>
        <v>6200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384</v>
      </c>
      <c r="F171" s="9"/>
      <c r="G171" s="7" t="s">
        <v>146</v>
      </c>
      <c r="H171" s="3">
        <f>TESORERIA!H177+SEG.PUBL!H167+'RECURSOS FISCALES'!H169</f>
        <v>0</v>
      </c>
      <c r="I171" s="3">
        <f>H172+H173</f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384</v>
      </c>
      <c r="F172" s="9" t="s">
        <v>16</v>
      </c>
      <c r="G172" s="7" t="s">
        <v>146</v>
      </c>
      <c r="H172" s="3">
        <f>TESORERIA!H178+SEG.PUBL!H168+'RECURSOS FISCALES'!H170</f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</row>
    <row r="173" spans="1:14" x14ac:dyDescent="0.25">
      <c r="A173" s="6">
        <v>1</v>
      </c>
      <c r="B173" s="6">
        <v>1</v>
      </c>
      <c r="C173" s="6">
        <v>3</v>
      </c>
      <c r="D173" s="6">
        <v>8</v>
      </c>
      <c r="E173" s="6">
        <v>384</v>
      </c>
      <c r="F173" s="9" t="s">
        <v>23</v>
      </c>
      <c r="G173" s="7" t="s">
        <v>147</v>
      </c>
      <c r="H173" s="3">
        <f>TESORERIA!H179+SEG.PUBL!H169+'RECURSOS FISCALES'!H171</f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</row>
    <row r="174" spans="1:14" x14ac:dyDescent="0.25">
      <c r="A174" s="6">
        <v>1</v>
      </c>
      <c r="B174" s="6">
        <v>1</v>
      </c>
      <c r="C174" s="6">
        <v>3</v>
      </c>
      <c r="D174" s="6">
        <v>8</v>
      </c>
      <c r="E174" s="6">
        <v>385</v>
      </c>
      <c r="F174" s="9"/>
      <c r="G174" s="7" t="s">
        <v>148</v>
      </c>
      <c r="H174" s="3">
        <f>TESORERIA!H180+SEG.PUBL!H170+'RECURSOS FISCALES'!H172</f>
        <v>0</v>
      </c>
      <c r="I174" s="3">
        <f>H175+H176</f>
        <v>155945.71000000002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</row>
    <row r="175" spans="1:14" x14ac:dyDescent="0.25">
      <c r="A175" s="6">
        <v>1</v>
      </c>
      <c r="B175" s="6">
        <v>1</v>
      </c>
      <c r="C175" s="6">
        <v>3</v>
      </c>
      <c r="D175" s="6">
        <v>8</v>
      </c>
      <c r="E175" s="6">
        <v>385</v>
      </c>
      <c r="F175" s="9" t="s">
        <v>16</v>
      </c>
      <c r="G175" s="7" t="s">
        <v>149</v>
      </c>
      <c r="H175" s="3">
        <f>TESORERIA!H181+SEG.PUBL!H171+'RECURSOS FISCALES'!H173</f>
        <v>155945.71000000002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</row>
    <row r="176" spans="1:14" x14ac:dyDescent="0.25">
      <c r="A176" s="6">
        <v>1</v>
      </c>
      <c r="B176" s="6">
        <v>1</v>
      </c>
      <c r="C176" s="6">
        <v>3</v>
      </c>
      <c r="D176" s="6">
        <v>8</v>
      </c>
      <c r="E176" s="6">
        <v>385</v>
      </c>
      <c r="F176" s="9" t="s">
        <v>23</v>
      </c>
      <c r="G176" s="7" t="s">
        <v>150</v>
      </c>
      <c r="H176" s="3">
        <f>TESORERIA!H182+SEG.PUBL!H172+'RECURSOS FISCALES'!H174</f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</row>
    <row r="177" spans="1:17" x14ac:dyDescent="0.25">
      <c r="A177" s="6">
        <v>1</v>
      </c>
      <c r="B177" s="6">
        <v>1</v>
      </c>
      <c r="C177" s="6">
        <v>3</v>
      </c>
      <c r="D177" s="6">
        <v>9</v>
      </c>
      <c r="E177" s="6"/>
      <c r="F177" s="9"/>
      <c r="G177" s="7" t="s">
        <v>151</v>
      </c>
      <c r="H177" s="3">
        <f>TESORERIA!H183+SEG.PUBL!H173+'RECURSOS FISCALES'!H175</f>
        <v>0</v>
      </c>
      <c r="I177" s="3">
        <f>I178+I180+I183+I185</f>
        <v>308000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</row>
    <row r="178" spans="1:17" x14ac:dyDescent="0.25">
      <c r="A178" s="6">
        <v>1</v>
      </c>
      <c r="B178" s="6">
        <v>1</v>
      </c>
      <c r="C178" s="6">
        <v>3</v>
      </c>
      <c r="D178" s="6">
        <v>9</v>
      </c>
      <c r="E178" s="6">
        <v>391</v>
      </c>
      <c r="F178" s="9"/>
      <c r="G178" s="7" t="s">
        <v>152</v>
      </c>
      <c r="H178" s="3">
        <f>TESORERIA!H184+SEG.PUBL!H174+'RECURSOS FISCALES'!H176</f>
        <v>0</v>
      </c>
      <c r="I178" s="3">
        <f>H179</f>
        <v>80000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</row>
    <row r="179" spans="1:17" x14ac:dyDescent="0.25">
      <c r="A179" s="6">
        <v>1</v>
      </c>
      <c r="B179" s="6">
        <v>1</v>
      </c>
      <c r="C179" s="6">
        <v>3</v>
      </c>
      <c r="D179" s="6">
        <v>9</v>
      </c>
      <c r="E179" s="6">
        <v>391</v>
      </c>
      <c r="F179" s="9" t="s">
        <v>16</v>
      </c>
      <c r="G179" s="7" t="s">
        <v>153</v>
      </c>
      <c r="H179" s="3">
        <f>TESORERIA!H185+SEG.PUBL!H175+'RECURSOS FISCALES'!H177</f>
        <v>80000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</row>
    <row r="180" spans="1:17" x14ac:dyDescent="0.25">
      <c r="A180" s="6">
        <v>1</v>
      </c>
      <c r="B180" s="6">
        <v>1</v>
      </c>
      <c r="C180" s="6">
        <v>3</v>
      </c>
      <c r="D180" s="6">
        <v>9</v>
      </c>
      <c r="E180" s="6">
        <v>392</v>
      </c>
      <c r="F180" s="9"/>
      <c r="G180" s="7" t="s">
        <v>154</v>
      </c>
      <c r="H180" s="3">
        <f>TESORERIA!H186+SEG.PUBL!H176+'RECURSOS FISCALES'!H178</f>
        <v>0</v>
      </c>
      <c r="I180" s="3">
        <f>H181+H182</f>
        <v>43000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</row>
    <row r="181" spans="1:17" x14ac:dyDescent="0.25">
      <c r="A181" s="6">
        <v>1</v>
      </c>
      <c r="B181" s="6">
        <v>1</v>
      </c>
      <c r="C181" s="6">
        <v>3</v>
      </c>
      <c r="D181" s="6">
        <v>9</v>
      </c>
      <c r="E181" s="6">
        <v>392</v>
      </c>
      <c r="F181" s="9" t="s">
        <v>23</v>
      </c>
      <c r="G181" s="7" t="s">
        <v>155</v>
      </c>
      <c r="H181" s="3">
        <f>TESORERIA!H187+SEG.PUBL!H177+'RECURSOS FISCALES'!H179</f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</row>
    <row r="182" spans="1:17" x14ac:dyDescent="0.25">
      <c r="A182" s="6">
        <v>1</v>
      </c>
      <c r="B182" s="6">
        <v>1</v>
      </c>
      <c r="C182" s="6">
        <v>3</v>
      </c>
      <c r="D182" s="6">
        <v>9</v>
      </c>
      <c r="E182" s="6">
        <v>392</v>
      </c>
      <c r="F182" s="9" t="s">
        <v>26</v>
      </c>
      <c r="G182" s="7" t="s">
        <v>156</v>
      </c>
      <c r="H182" s="3">
        <f>TESORERIA!H188+SEG.PUBL!H178+'RECURSOS FISCALES'!H180</f>
        <v>43000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</row>
    <row r="183" spans="1:17" x14ac:dyDescent="0.25">
      <c r="A183" s="6">
        <v>1</v>
      </c>
      <c r="B183" s="6">
        <v>1</v>
      </c>
      <c r="C183" s="6">
        <v>3</v>
      </c>
      <c r="D183" s="6">
        <v>9</v>
      </c>
      <c r="E183" s="6">
        <v>395</v>
      </c>
      <c r="F183" s="9"/>
      <c r="G183" s="7" t="s">
        <v>157</v>
      </c>
      <c r="H183" s="3">
        <f>TESORERIA!H189+SEG.PUBL!H179+'RECURSOS FISCALES'!H181</f>
        <v>0</v>
      </c>
      <c r="I183" s="3">
        <f>H184</f>
        <v>45000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</row>
    <row r="184" spans="1:17" x14ac:dyDescent="0.25">
      <c r="A184" s="6">
        <v>1</v>
      </c>
      <c r="B184" s="6">
        <v>1</v>
      </c>
      <c r="C184" s="6">
        <v>3</v>
      </c>
      <c r="D184" s="6">
        <v>9</v>
      </c>
      <c r="E184" s="6">
        <v>395</v>
      </c>
      <c r="F184" s="9" t="s">
        <v>16</v>
      </c>
      <c r="G184" s="7" t="s">
        <v>157</v>
      </c>
      <c r="H184" s="3">
        <f>TESORERIA!H190+SEG.PUBL!H180+'RECURSOS FISCALES'!H182</f>
        <v>45000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</row>
    <row r="185" spans="1:17" ht="18" customHeight="1" x14ac:dyDescent="0.25">
      <c r="A185" s="6">
        <v>1</v>
      </c>
      <c r="B185" s="6">
        <v>1</v>
      </c>
      <c r="C185" s="6">
        <v>3</v>
      </c>
      <c r="D185" s="6">
        <v>9</v>
      </c>
      <c r="E185" s="6">
        <v>398</v>
      </c>
      <c r="F185" s="9"/>
      <c r="G185" s="7" t="s">
        <v>158</v>
      </c>
      <c r="H185" s="3">
        <f>TESORERIA!H191+SEG.PUBL!H181+'RECURSOS FISCALES'!H183</f>
        <v>0</v>
      </c>
      <c r="I185" s="3">
        <f>H186</f>
        <v>140000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</row>
    <row r="186" spans="1:17" x14ac:dyDescent="0.25">
      <c r="A186" s="6">
        <v>1</v>
      </c>
      <c r="B186" s="6">
        <v>1</v>
      </c>
      <c r="C186" s="6">
        <v>3</v>
      </c>
      <c r="D186" s="6">
        <v>9</v>
      </c>
      <c r="E186" s="6">
        <v>398</v>
      </c>
      <c r="F186" s="9" t="s">
        <v>16</v>
      </c>
      <c r="G186" s="7" t="s">
        <v>159</v>
      </c>
      <c r="H186" s="3">
        <f>TESORERIA!H192+SEG.PUBL!H182+'RECURSOS FISCALES'!H184</f>
        <v>140000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</row>
    <row r="187" spans="1:17" x14ac:dyDescent="0.25">
      <c r="A187" s="6">
        <v>1</v>
      </c>
      <c r="B187" s="6">
        <v>1</v>
      </c>
      <c r="C187" s="6">
        <v>4</v>
      </c>
      <c r="D187" s="6"/>
      <c r="E187" s="6"/>
      <c r="F187" s="9"/>
      <c r="G187" s="7" t="s">
        <v>160</v>
      </c>
      <c r="H187" s="3">
        <f>TESORERIA!H193+SEG.PUBL!H183+'RECURSOS FISCALES'!H185</f>
        <v>0</v>
      </c>
      <c r="I187" s="4">
        <f>I188</f>
        <v>973397.35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13"/>
      <c r="P187" s="10"/>
      <c r="Q187" s="12"/>
    </row>
    <row r="188" spans="1:17" x14ac:dyDescent="0.25">
      <c r="A188" s="6">
        <v>1</v>
      </c>
      <c r="B188" s="6">
        <v>1</v>
      </c>
      <c r="C188" s="6">
        <v>4</v>
      </c>
      <c r="D188" s="6">
        <v>4</v>
      </c>
      <c r="E188" s="6"/>
      <c r="F188" s="9"/>
      <c r="G188" s="7" t="s">
        <v>161</v>
      </c>
      <c r="H188" s="3">
        <f>TESORERIA!H194+SEG.PUBL!H184+'RECURSOS FISCALES'!H186</f>
        <v>0</v>
      </c>
      <c r="I188" s="3">
        <f>I189+I196+I198+I200</f>
        <v>973397.35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P188" s="11"/>
    </row>
    <row r="189" spans="1:17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/>
      <c r="G189" s="7" t="s">
        <v>162</v>
      </c>
      <c r="H189" s="3">
        <f>TESORERIA!H195+SEG.PUBL!H185+'RECURSOS FISCALES'!H187</f>
        <v>0</v>
      </c>
      <c r="I189" s="3">
        <f>H190+H191+H192+H193+H194+H195</f>
        <v>410455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</row>
    <row r="190" spans="1:17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</v>
      </c>
      <c r="G190" s="7" t="s">
        <v>162</v>
      </c>
      <c r="H190" s="3">
        <f>TESORERIA!H196+SEG.PUBL!H186+'RECURSOS FISCALES'!H188</f>
        <v>78455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</row>
    <row r="191" spans="1:17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23</v>
      </c>
      <c r="G191" s="7" t="s">
        <v>163</v>
      </c>
      <c r="H191" s="3">
        <f>TESORERIA!H197+SEG.PUBL!H187+'RECURSOS FISCALES'!H189</f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</row>
    <row r="192" spans="1:17" x14ac:dyDescent="0.25">
      <c r="A192" s="6">
        <v>1</v>
      </c>
      <c r="B192" s="6">
        <v>1</v>
      </c>
      <c r="C192" s="6">
        <v>4</v>
      </c>
      <c r="D192" s="6">
        <v>4</v>
      </c>
      <c r="E192" s="6">
        <v>441</v>
      </c>
      <c r="F192" s="9" t="s">
        <v>49</v>
      </c>
      <c r="G192" s="7" t="s">
        <v>206</v>
      </c>
      <c r="H192" s="3">
        <f>TESORERIA!H198+SEG.PUBL!H188+'RECURSOS FISCALES'!H190</f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441</v>
      </c>
      <c r="F193" s="9" t="s">
        <v>164</v>
      </c>
      <c r="G193" s="7" t="s">
        <v>165</v>
      </c>
      <c r="H193" s="3">
        <f>TESORERIA!H199+SEG.PUBL!H189+'RECURSOS FISCALES'!H191</f>
        <v>160000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441</v>
      </c>
      <c r="F194" s="9" t="s">
        <v>166</v>
      </c>
      <c r="G194" s="7" t="s">
        <v>167</v>
      </c>
      <c r="H194" s="3">
        <f>TESORERIA!H200+SEG.PUBL!H190+'RECURSOS FISCALES'!H192</f>
        <v>22000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441</v>
      </c>
      <c r="F195" s="9" t="s">
        <v>168</v>
      </c>
      <c r="G195" s="7" t="s">
        <v>169</v>
      </c>
      <c r="H195" s="3">
        <f>TESORERIA!H201+SEG.PUBL!H191+'RECURSOS FISCALES'!H193</f>
        <v>150000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442</v>
      </c>
      <c r="F196" s="9"/>
      <c r="G196" s="7" t="s">
        <v>170</v>
      </c>
      <c r="H196" s="3">
        <f>TESORERIA!H202+SEG.PUBL!H192+'RECURSOS FISCALES'!H194</f>
        <v>0</v>
      </c>
      <c r="I196" s="3">
        <f>H197</f>
        <v>229999.99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442</v>
      </c>
      <c r="F197" s="9" t="s">
        <v>16</v>
      </c>
      <c r="G197" s="7" t="s">
        <v>170</v>
      </c>
      <c r="H197" s="3">
        <f>TESORERIA!H203+SEG.PUBL!H193+'RECURSOS FISCALES'!H195</f>
        <v>229999.99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</row>
    <row r="198" spans="1:14" x14ac:dyDescent="0.25">
      <c r="A198" s="6">
        <v>1</v>
      </c>
      <c r="B198" s="6">
        <v>1</v>
      </c>
      <c r="C198" s="6">
        <v>4</v>
      </c>
      <c r="D198" s="6">
        <v>4</v>
      </c>
      <c r="E198" s="6">
        <v>443</v>
      </c>
      <c r="F198" s="9"/>
      <c r="G198" s="7" t="s">
        <v>171</v>
      </c>
      <c r="H198" s="3">
        <f>TESORERIA!H204+SEG.PUBL!H194+'RECURSOS FISCALES'!H196</f>
        <v>0</v>
      </c>
      <c r="I198" s="3">
        <f>H199</f>
        <v>226295.36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</row>
    <row r="199" spans="1:14" x14ac:dyDescent="0.25">
      <c r="A199" s="6">
        <v>1</v>
      </c>
      <c r="B199" s="6">
        <v>1</v>
      </c>
      <c r="C199" s="6">
        <v>4</v>
      </c>
      <c r="D199" s="6">
        <v>4</v>
      </c>
      <c r="E199" s="6">
        <v>443</v>
      </c>
      <c r="F199" s="9" t="s">
        <v>16</v>
      </c>
      <c r="G199" s="7" t="s">
        <v>171</v>
      </c>
      <c r="H199" s="3">
        <f>TESORERIA!H205+SEG.PUBL!H195+'RECURSOS FISCALES'!H197</f>
        <v>226295.36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</row>
    <row r="200" spans="1:14" x14ac:dyDescent="0.25">
      <c r="A200" s="6">
        <v>1</v>
      </c>
      <c r="B200" s="6">
        <v>1</v>
      </c>
      <c r="C200" s="6">
        <v>4</v>
      </c>
      <c r="D200" s="6">
        <v>4</v>
      </c>
      <c r="E200" s="6">
        <v>448</v>
      </c>
      <c r="F200" s="9"/>
      <c r="G200" s="7" t="s">
        <v>172</v>
      </c>
      <c r="H200" s="3">
        <f>TESORERIA!H206+SEG.PUBL!H196+'RECURSOS FISCALES'!H198</f>
        <v>0</v>
      </c>
      <c r="I200" s="3">
        <f>H201</f>
        <v>106647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</row>
    <row r="201" spans="1:14" x14ac:dyDescent="0.25">
      <c r="A201" s="6">
        <v>1</v>
      </c>
      <c r="B201" s="6">
        <v>1</v>
      </c>
      <c r="C201" s="6">
        <v>4</v>
      </c>
      <c r="D201" s="6">
        <v>4</v>
      </c>
      <c r="E201" s="6">
        <v>448</v>
      </c>
      <c r="F201" s="9" t="s">
        <v>16</v>
      </c>
      <c r="G201" s="7" t="s">
        <v>173</v>
      </c>
      <c r="H201" s="3">
        <f>TESORERIA!H207+SEG.PUBL!H197+'RECURSOS FISCALES'!H199</f>
        <v>106647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</row>
    <row r="202" spans="1:14" x14ac:dyDescent="0.25">
      <c r="A202" s="6">
        <v>1</v>
      </c>
      <c r="B202" s="6">
        <v>2</v>
      </c>
      <c r="C202" s="6"/>
      <c r="D202" s="6"/>
      <c r="E202" s="6"/>
      <c r="F202" s="9"/>
      <c r="G202" s="7" t="s">
        <v>174</v>
      </c>
      <c r="H202" s="3">
        <f>TESORERIA!H208+SEG.PUBL!H198</f>
        <v>0</v>
      </c>
      <c r="I202" s="3">
        <v>0</v>
      </c>
      <c r="J202" s="3">
        <v>0</v>
      </c>
      <c r="K202" s="4">
        <f>K203+K210</f>
        <v>23875688.5</v>
      </c>
      <c r="L202" s="3">
        <v>0</v>
      </c>
      <c r="M202" s="3">
        <v>0</v>
      </c>
      <c r="N202" s="3">
        <v>0</v>
      </c>
    </row>
    <row r="203" spans="1:14" x14ac:dyDescent="0.25">
      <c r="A203" s="6">
        <v>1</v>
      </c>
      <c r="B203" s="6">
        <v>2</v>
      </c>
      <c r="C203" s="6">
        <v>5</v>
      </c>
      <c r="D203" s="6"/>
      <c r="E203" s="6"/>
      <c r="F203" s="9"/>
      <c r="G203" s="7" t="s">
        <v>175</v>
      </c>
      <c r="H203" s="3">
        <f>TESORERIA!H209+SEG.PUBL!H199</f>
        <v>0</v>
      </c>
      <c r="I203" s="3">
        <v>0</v>
      </c>
      <c r="J203" s="3">
        <v>0</v>
      </c>
      <c r="K203" s="4">
        <f>K204+K205+K206+K207+K208+K209</f>
        <v>229000</v>
      </c>
      <c r="L203" s="3">
        <v>0</v>
      </c>
      <c r="M203" s="3">
        <v>0</v>
      </c>
      <c r="N203" s="3">
        <v>0</v>
      </c>
    </row>
    <row r="204" spans="1:14" x14ac:dyDescent="0.25">
      <c r="A204" s="6">
        <v>1</v>
      </c>
      <c r="B204" s="6">
        <v>2</v>
      </c>
      <c r="C204" s="6">
        <v>5</v>
      </c>
      <c r="D204" s="6">
        <v>1</v>
      </c>
      <c r="E204" s="6"/>
      <c r="F204" s="9"/>
      <c r="G204" s="7" t="s">
        <v>176</v>
      </c>
      <c r="H204" s="3">
        <f>TESORERIA!H210+SEG.PUBL!H200</f>
        <v>0</v>
      </c>
      <c r="I204" s="3">
        <v>0</v>
      </c>
      <c r="J204" s="3">
        <v>0</v>
      </c>
      <c r="K204" s="3">
        <f>J205+J206</f>
        <v>16000</v>
      </c>
      <c r="L204" s="3">
        <v>0</v>
      </c>
      <c r="M204" s="3">
        <v>0</v>
      </c>
      <c r="N204" s="3">
        <v>0</v>
      </c>
    </row>
    <row r="205" spans="1:14" x14ac:dyDescent="0.25">
      <c r="A205" s="6">
        <v>1</v>
      </c>
      <c r="B205" s="6">
        <v>2</v>
      </c>
      <c r="C205" s="6">
        <v>5</v>
      </c>
      <c r="D205" s="6">
        <v>1</v>
      </c>
      <c r="E205" s="6">
        <v>511</v>
      </c>
      <c r="F205" s="9"/>
      <c r="G205" s="7" t="s">
        <v>177</v>
      </c>
      <c r="H205" s="3">
        <f>TESORERIA!H211+SEG.PUBL!H201</f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</row>
    <row r="206" spans="1:14" x14ac:dyDescent="0.25">
      <c r="A206" s="6">
        <v>1</v>
      </c>
      <c r="B206" s="6">
        <v>2</v>
      </c>
      <c r="C206" s="6">
        <v>5</v>
      </c>
      <c r="D206" s="6">
        <v>1</v>
      </c>
      <c r="E206" s="6">
        <v>515</v>
      </c>
      <c r="F206" s="9"/>
      <c r="G206" s="7" t="s">
        <v>178</v>
      </c>
      <c r="H206" s="3">
        <f>TESORERIA!H212+SEG.PUBL!H202</f>
        <v>0</v>
      </c>
      <c r="I206" s="3">
        <v>0</v>
      </c>
      <c r="J206" s="3">
        <f>TESORERIA!J212+SEG.PUBL!J202</f>
        <v>16000</v>
      </c>
      <c r="K206" s="3">
        <v>0</v>
      </c>
      <c r="L206" s="3">
        <v>0</v>
      </c>
      <c r="M206" s="3">
        <v>0</v>
      </c>
      <c r="N206" s="3">
        <v>0</v>
      </c>
    </row>
    <row r="207" spans="1:14" x14ac:dyDescent="0.25">
      <c r="A207" s="6">
        <v>1</v>
      </c>
      <c r="B207" s="6">
        <v>2</v>
      </c>
      <c r="C207" s="6">
        <v>5</v>
      </c>
      <c r="D207" s="6">
        <v>2</v>
      </c>
      <c r="E207" s="6">
        <v>523</v>
      </c>
      <c r="F207" s="9"/>
      <c r="G207" s="7" t="s">
        <v>179</v>
      </c>
      <c r="H207" s="3">
        <f>TESORERIA!H213+SEG.PUBL!H203</f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</row>
    <row r="208" spans="1:14" x14ac:dyDescent="0.25">
      <c r="A208" s="6">
        <v>1</v>
      </c>
      <c r="B208" s="6">
        <v>2</v>
      </c>
      <c r="C208" s="6">
        <v>5</v>
      </c>
      <c r="D208" s="6">
        <v>2</v>
      </c>
      <c r="E208" s="6">
        <v>529</v>
      </c>
      <c r="F208" s="9"/>
      <c r="G208" s="7" t="s">
        <v>180</v>
      </c>
      <c r="H208" s="3">
        <f>TESORERIA!H214+SEG.PUBL!H204</f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</row>
    <row r="209" spans="1:14" x14ac:dyDescent="0.25">
      <c r="A209" s="6">
        <v>1</v>
      </c>
      <c r="B209" s="6">
        <v>2</v>
      </c>
      <c r="C209" s="6">
        <v>5</v>
      </c>
      <c r="D209" s="6">
        <v>4</v>
      </c>
      <c r="E209" s="6">
        <v>541</v>
      </c>
      <c r="F209" s="9"/>
      <c r="G209" s="7" t="s">
        <v>207</v>
      </c>
      <c r="H209" s="3">
        <f>TESORERIA!H215+SEG.PUBL!H205</f>
        <v>0</v>
      </c>
      <c r="I209" s="3">
        <v>0</v>
      </c>
      <c r="J209" s="3">
        <v>0</v>
      </c>
      <c r="K209" s="3">
        <f>SEG.PUBL!J205</f>
        <v>213000</v>
      </c>
      <c r="L209" s="3">
        <v>0</v>
      </c>
      <c r="M209" s="3">
        <v>0</v>
      </c>
      <c r="N209" s="3">
        <v>0</v>
      </c>
    </row>
    <row r="210" spans="1:14" x14ac:dyDescent="0.25">
      <c r="A210" s="6">
        <v>1</v>
      </c>
      <c r="B210" s="6">
        <v>2</v>
      </c>
      <c r="C210" s="6">
        <v>6</v>
      </c>
      <c r="D210" s="6"/>
      <c r="E210" s="6"/>
      <c r="F210" s="9"/>
      <c r="G210" s="7" t="s">
        <v>181</v>
      </c>
      <c r="H210" s="3">
        <f>TESORERIA!H216+SEG.PUBL!H207</f>
        <v>0</v>
      </c>
      <c r="I210" s="3">
        <v>0</v>
      </c>
      <c r="J210" s="3">
        <v>0</v>
      </c>
      <c r="K210" s="4">
        <f>K211</f>
        <v>23646688.5</v>
      </c>
      <c r="L210" s="3">
        <v>0</v>
      </c>
      <c r="M210" s="3">
        <v>0</v>
      </c>
      <c r="N210" s="3">
        <v>0</v>
      </c>
    </row>
    <row r="211" spans="1:14" x14ac:dyDescent="0.25">
      <c r="A211" s="6">
        <v>1</v>
      </c>
      <c r="B211" s="6">
        <v>2</v>
      </c>
      <c r="C211" s="6">
        <v>6</v>
      </c>
      <c r="D211" s="6">
        <v>1</v>
      </c>
      <c r="E211" s="6"/>
      <c r="F211" s="9"/>
      <c r="G211" s="7" t="s">
        <v>182</v>
      </c>
      <c r="H211" s="3">
        <f>TESORERIA!H217+SEG.PUBL!H208</f>
        <v>0</v>
      </c>
      <c r="I211" s="3">
        <v>0</v>
      </c>
      <c r="J211" s="3">
        <v>0</v>
      </c>
      <c r="K211" s="4">
        <f>SUM(K212)</f>
        <v>23646688.5</v>
      </c>
      <c r="L211" s="3">
        <v>0</v>
      </c>
      <c r="M211" s="3">
        <v>0</v>
      </c>
      <c r="N211" s="3">
        <v>0</v>
      </c>
    </row>
    <row r="212" spans="1:14" x14ac:dyDescent="0.25">
      <c r="A212" s="6">
        <v>1</v>
      </c>
      <c r="B212" s="6">
        <v>2</v>
      </c>
      <c r="C212" s="6">
        <v>6</v>
      </c>
      <c r="D212" s="6">
        <v>1</v>
      </c>
      <c r="E212" s="6">
        <v>610</v>
      </c>
      <c r="F212" s="9"/>
      <c r="G212" s="7" t="s">
        <v>182</v>
      </c>
      <c r="H212" s="3">
        <v>0</v>
      </c>
      <c r="I212" s="3">
        <v>0</v>
      </c>
      <c r="J212" s="3"/>
      <c r="K212" s="3">
        <f>J213</f>
        <v>23646688.5</v>
      </c>
      <c r="L212" s="3">
        <v>0</v>
      </c>
      <c r="M212" s="3">
        <v>0</v>
      </c>
      <c r="N212" s="3">
        <v>0</v>
      </c>
    </row>
    <row r="213" spans="1:14" x14ac:dyDescent="0.25">
      <c r="A213" s="6">
        <v>1</v>
      </c>
      <c r="B213" s="6">
        <v>2</v>
      </c>
      <c r="C213" s="6">
        <v>6</v>
      </c>
      <c r="D213" s="6">
        <v>1</v>
      </c>
      <c r="E213" s="6">
        <v>610</v>
      </c>
      <c r="F213" s="14" t="s">
        <v>16</v>
      </c>
      <c r="G213" s="7" t="s">
        <v>226</v>
      </c>
      <c r="H213" s="3">
        <v>0</v>
      </c>
      <c r="I213" s="3">
        <v>0</v>
      </c>
      <c r="J213" s="3">
        <f>SUM(K214+K235)</f>
        <v>23646688.5</v>
      </c>
      <c r="K213" s="3">
        <v>0</v>
      </c>
      <c r="L213" s="3">
        <v>0</v>
      </c>
      <c r="M213" s="3">
        <v>0</v>
      </c>
      <c r="N213" s="3">
        <v>0</v>
      </c>
    </row>
    <row r="214" spans="1:14" x14ac:dyDescent="0.25">
      <c r="A214" s="6">
        <v>1</v>
      </c>
      <c r="B214" s="6">
        <v>2</v>
      </c>
      <c r="C214" s="6">
        <v>6</v>
      </c>
      <c r="D214" s="6">
        <v>1</v>
      </c>
      <c r="E214" s="6">
        <v>612</v>
      </c>
      <c r="F214" s="9"/>
      <c r="G214" s="7" t="s">
        <v>224</v>
      </c>
      <c r="H214" s="3">
        <v>0</v>
      </c>
      <c r="I214" s="3">
        <v>0</v>
      </c>
      <c r="J214" s="3">
        <f>OBRA!J210</f>
        <v>0</v>
      </c>
      <c r="K214" s="4">
        <f>SUM(J215:J234)</f>
        <v>16100311.359999998</v>
      </c>
      <c r="L214" s="3">
        <v>0</v>
      </c>
      <c r="M214" s="3">
        <v>0</v>
      </c>
      <c r="N214" s="3">
        <v>0</v>
      </c>
    </row>
    <row r="215" spans="1:14" ht="33.75" x14ac:dyDescent="0.25">
      <c r="A215" s="6">
        <v>1</v>
      </c>
      <c r="B215" s="6">
        <v>2</v>
      </c>
      <c r="C215" s="6">
        <v>6</v>
      </c>
      <c r="D215" s="6">
        <v>1</v>
      </c>
      <c r="E215" s="6">
        <v>613</v>
      </c>
      <c r="F215" s="14" t="s">
        <v>16</v>
      </c>
      <c r="G215" s="28" t="s">
        <v>230</v>
      </c>
      <c r="H215" s="29"/>
      <c r="I215" s="29"/>
      <c r="J215" s="30">
        <v>601236.22</v>
      </c>
      <c r="K215" s="3">
        <v>0</v>
      </c>
      <c r="L215" s="3">
        <v>0</v>
      </c>
      <c r="M215" s="3">
        <v>0</v>
      </c>
      <c r="N215" s="3">
        <v>0</v>
      </c>
    </row>
    <row r="216" spans="1:14" ht="22.5" x14ac:dyDescent="0.25">
      <c r="A216" s="6">
        <v>1</v>
      </c>
      <c r="B216" s="6">
        <v>2</v>
      </c>
      <c r="C216" s="6">
        <v>6</v>
      </c>
      <c r="D216" s="6">
        <v>1</v>
      </c>
      <c r="E216" s="6">
        <v>614</v>
      </c>
      <c r="F216" s="14" t="s">
        <v>23</v>
      </c>
      <c r="G216" s="28" t="s">
        <v>231</v>
      </c>
      <c r="H216" s="29"/>
      <c r="I216" s="29"/>
      <c r="J216" s="30">
        <v>1799998.96</v>
      </c>
      <c r="K216" s="3"/>
      <c r="L216" s="3">
        <v>0</v>
      </c>
      <c r="M216" s="3">
        <v>0</v>
      </c>
      <c r="N216" s="3">
        <v>0</v>
      </c>
    </row>
    <row r="217" spans="1:14" ht="22.5" x14ac:dyDescent="0.25">
      <c r="A217" s="6">
        <v>1</v>
      </c>
      <c r="B217" s="6">
        <v>2</v>
      </c>
      <c r="C217" s="6">
        <v>6</v>
      </c>
      <c r="D217" s="6">
        <v>1</v>
      </c>
      <c r="E217" s="6">
        <v>614</v>
      </c>
      <c r="F217" s="14" t="s">
        <v>26</v>
      </c>
      <c r="G217" s="28" t="s">
        <v>232</v>
      </c>
      <c r="H217" s="29"/>
      <c r="I217" s="29"/>
      <c r="J217" s="30">
        <v>2068325.22</v>
      </c>
      <c r="K217" s="3">
        <v>0</v>
      </c>
      <c r="L217" s="3">
        <v>0</v>
      </c>
      <c r="M217" s="3">
        <v>0</v>
      </c>
      <c r="N217" s="3">
        <v>0</v>
      </c>
    </row>
    <row r="218" spans="1:14" ht="33.75" x14ac:dyDescent="0.25">
      <c r="A218" s="6">
        <v>1</v>
      </c>
      <c r="B218" s="6">
        <v>2</v>
      </c>
      <c r="C218" s="6">
        <v>6</v>
      </c>
      <c r="D218" s="6">
        <v>1</v>
      </c>
      <c r="E218" s="6">
        <v>614</v>
      </c>
      <c r="F218" s="14" t="s">
        <v>49</v>
      </c>
      <c r="G218" s="28" t="s">
        <v>233</v>
      </c>
      <c r="H218" s="29"/>
      <c r="I218" s="29"/>
      <c r="J218" s="30">
        <v>815326.22</v>
      </c>
      <c r="K218" s="3">
        <v>0</v>
      </c>
      <c r="L218" s="3">
        <v>0</v>
      </c>
      <c r="M218" s="3">
        <v>0</v>
      </c>
      <c r="N218" s="3">
        <v>0</v>
      </c>
    </row>
    <row r="219" spans="1:14" ht="33.75" x14ac:dyDescent="0.25">
      <c r="A219" s="6">
        <v>1</v>
      </c>
      <c r="B219" s="6">
        <v>2</v>
      </c>
      <c r="C219" s="6">
        <v>6</v>
      </c>
      <c r="D219" s="6">
        <v>1</v>
      </c>
      <c r="E219" s="6">
        <v>614</v>
      </c>
      <c r="F219" s="14" t="s">
        <v>223</v>
      </c>
      <c r="G219" s="28" t="s">
        <v>234</v>
      </c>
      <c r="H219" s="29"/>
      <c r="I219" s="29"/>
      <c r="J219" s="30">
        <v>984673.78</v>
      </c>
      <c r="K219" s="3">
        <v>0</v>
      </c>
      <c r="L219" s="3">
        <v>0</v>
      </c>
      <c r="M219" s="3">
        <v>0</v>
      </c>
      <c r="N219" s="3">
        <v>0</v>
      </c>
    </row>
    <row r="220" spans="1:14" ht="22.5" x14ac:dyDescent="0.25">
      <c r="A220" s="6">
        <v>1</v>
      </c>
      <c r="B220" s="6">
        <v>2</v>
      </c>
      <c r="C220" s="6">
        <v>6</v>
      </c>
      <c r="D220" s="6">
        <v>1</v>
      </c>
      <c r="E220" s="6">
        <v>614</v>
      </c>
      <c r="F220" s="14" t="s">
        <v>28</v>
      </c>
      <c r="G220" s="28" t="s">
        <v>235</v>
      </c>
      <c r="H220" s="29"/>
      <c r="I220" s="29"/>
      <c r="J220" s="30">
        <f>2072854.78-259603.37</f>
        <v>1813251.4100000001</v>
      </c>
      <c r="K220" s="3">
        <v>0</v>
      </c>
      <c r="L220" s="3">
        <v>0</v>
      </c>
      <c r="M220" s="3">
        <v>0</v>
      </c>
      <c r="N220" s="3">
        <v>0</v>
      </c>
    </row>
    <row r="221" spans="1:14" ht="33.75" x14ac:dyDescent="0.25">
      <c r="A221" s="6">
        <v>1</v>
      </c>
      <c r="B221" s="6">
        <v>2</v>
      </c>
      <c r="C221" s="6">
        <v>6</v>
      </c>
      <c r="D221" s="6">
        <v>1</v>
      </c>
      <c r="E221" s="6">
        <v>614</v>
      </c>
      <c r="F221" s="14" t="s">
        <v>227</v>
      </c>
      <c r="G221" s="28" t="s">
        <v>236</v>
      </c>
      <c r="H221" s="29"/>
      <c r="I221" s="29"/>
      <c r="J221" s="30">
        <v>651120.07999999996</v>
      </c>
      <c r="K221" s="3">
        <v>0</v>
      </c>
      <c r="L221" s="3">
        <v>0</v>
      </c>
      <c r="M221" s="3">
        <v>0</v>
      </c>
      <c r="N221" s="3">
        <v>0</v>
      </c>
    </row>
    <row r="222" spans="1:14" ht="33.75" x14ac:dyDescent="0.25">
      <c r="A222" s="6">
        <v>1</v>
      </c>
      <c r="B222" s="6">
        <v>2</v>
      </c>
      <c r="C222" s="6">
        <v>6</v>
      </c>
      <c r="D222" s="6">
        <v>1</v>
      </c>
      <c r="E222" s="6">
        <v>614</v>
      </c>
      <c r="F222" s="14" t="s">
        <v>164</v>
      </c>
      <c r="G222" s="28" t="s">
        <v>237</v>
      </c>
      <c r="H222" s="29"/>
      <c r="I222" s="29"/>
      <c r="J222" s="30">
        <v>600688.56000000006</v>
      </c>
      <c r="K222" s="3">
        <v>0</v>
      </c>
      <c r="L222" s="3">
        <v>0</v>
      </c>
      <c r="M222" s="3">
        <v>0</v>
      </c>
      <c r="N222" s="3">
        <v>0</v>
      </c>
    </row>
    <row r="223" spans="1:14" ht="33.75" x14ac:dyDescent="0.25">
      <c r="A223" s="6">
        <v>1</v>
      </c>
      <c r="B223" s="6">
        <v>2</v>
      </c>
      <c r="C223" s="6">
        <v>6</v>
      </c>
      <c r="D223" s="6">
        <v>1</v>
      </c>
      <c r="E223" s="6">
        <v>614</v>
      </c>
      <c r="F223" s="14" t="s">
        <v>166</v>
      </c>
      <c r="G223" s="28" t="s">
        <v>238</v>
      </c>
      <c r="H223" s="29"/>
      <c r="I223" s="29"/>
      <c r="J223" s="30">
        <v>546438.66</v>
      </c>
      <c r="K223" s="3">
        <v>0</v>
      </c>
      <c r="L223" s="3">
        <v>0</v>
      </c>
      <c r="M223" s="3">
        <v>0</v>
      </c>
      <c r="N223" s="3">
        <v>0</v>
      </c>
    </row>
    <row r="224" spans="1:14" ht="33.75" x14ac:dyDescent="0.25">
      <c r="A224" s="6">
        <v>1</v>
      </c>
      <c r="B224" s="6">
        <v>2</v>
      </c>
      <c r="C224" s="6">
        <v>6</v>
      </c>
      <c r="D224" s="6">
        <v>1</v>
      </c>
      <c r="E224" s="6">
        <v>614</v>
      </c>
      <c r="F224" s="14" t="s">
        <v>168</v>
      </c>
      <c r="G224" s="28" t="s">
        <v>239</v>
      </c>
      <c r="H224" s="29"/>
      <c r="I224" s="29"/>
      <c r="J224" s="30">
        <v>400168.36</v>
      </c>
      <c r="K224" s="3">
        <v>0</v>
      </c>
      <c r="L224" s="3">
        <v>0</v>
      </c>
      <c r="M224" s="3">
        <v>0</v>
      </c>
      <c r="N224" s="3">
        <v>0</v>
      </c>
    </row>
    <row r="225" spans="1:14" ht="33.75" x14ac:dyDescent="0.25">
      <c r="A225" s="6">
        <v>1</v>
      </c>
      <c r="B225" s="6">
        <v>2</v>
      </c>
      <c r="C225" s="6">
        <v>6</v>
      </c>
      <c r="D225" s="6">
        <v>1</v>
      </c>
      <c r="E225" s="6">
        <v>614</v>
      </c>
      <c r="F225" s="14" t="s">
        <v>240</v>
      </c>
      <c r="G225" s="28" t="s">
        <v>241</v>
      </c>
      <c r="H225" s="29"/>
      <c r="I225" s="29"/>
      <c r="J225" s="30">
        <v>459183.82</v>
      </c>
      <c r="K225" s="3">
        <v>0</v>
      </c>
      <c r="L225" s="3">
        <v>0</v>
      </c>
      <c r="M225" s="3">
        <v>0</v>
      </c>
      <c r="N225" s="3">
        <v>0</v>
      </c>
    </row>
    <row r="226" spans="1:14" ht="33.75" x14ac:dyDescent="0.25">
      <c r="A226" s="6">
        <v>1</v>
      </c>
      <c r="B226" s="6">
        <v>2</v>
      </c>
      <c r="C226" s="6">
        <v>6</v>
      </c>
      <c r="D226" s="6">
        <v>1</v>
      </c>
      <c r="E226" s="6">
        <v>614</v>
      </c>
      <c r="F226" s="14" t="s">
        <v>242</v>
      </c>
      <c r="G226" s="28" t="s">
        <v>243</v>
      </c>
      <c r="H226" s="29"/>
      <c r="I226" s="29"/>
      <c r="J226" s="30">
        <v>159322.76</v>
      </c>
      <c r="K226" s="3">
        <v>0</v>
      </c>
      <c r="L226" s="3">
        <v>0</v>
      </c>
      <c r="M226" s="3">
        <v>0</v>
      </c>
      <c r="N226" s="3">
        <v>0</v>
      </c>
    </row>
    <row r="227" spans="1:14" ht="33.75" x14ac:dyDescent="0.25">
      <c r="A227" s="6">
        <v>1</v>
      </c>
      <c r="B227" s="6">
        <v>2</v>
      </c>
      <c r="C227" s="6">
        <v>6</v>
      </c>
      <c r="D227" s="6">
        <v>1</v>
      </c>
      <c r="E227" s="6">
        <v>614</v>
      </c>
      <c r="F227" s="14" t="s">
        <v>244</v>
      </c>
      <c r="G227" s="28" t="s">
        <v>245</v>
      </c>
      <c r="H227" s="29"/>
      <c r="I227" s="29"/>
      <c r="J227" s="30">
        <v>149322.07999999999</v>
      </c>
      <c r="K227" s="3">
        <v>0</v>
      </c>
      <c r="L227" s="3">
        <v>0</v>
      </c>
      <c r="M227" s="3">
        <v>0</v>
      </c>
      <c r="N227" s="3">
        <v>0</v>
      </c>
    </row>
    <row r="228" spans="1:14" ht="33.75" x14ac:dyDescent="0.25">
      <c r="A228" s="6">
        <v>1</v>
      </c>
      <c r="B228" s="6">
        <v>2</v>
      </c>
      <c r="C228" s="6">
        <v>6</v>
      </c>
      <c r="D228" s="6">
        <v>1</v>
      </c>
      <c r="E228" s="6">
        <v>614</v>
      </c>
      <c r="F228" s="14" t="s">
        <v>246</v>
      </c>
      <c r="G228" s="28" t="s">
        <v>247</v>
      </c>
      <c r="H228" s="29"/>
      <c r="I228" s="29"/>
      <c r="J228" s="30">
        <v>589998.07999999996</v>
      </c>
      <c r="K228" s="3">
        <v>0</v>
      </c>
      <c r="L228" s="3">
        <v>0</v>
      </c>
      <c r="M228" s="3">
        <v>0</v>
      </c>
      <c r="N228" s="3">
        <v>0</v>
      </c>
    </row>
    <row r="229" spans="1:14" ht="33.75" x14ac:dyDescent="0.25">
      <c r="A229" s="6">
        <v>1</v>
      </c>
      <c r="B229" s="6">
        <v>2</v>
      </c>
      <c r="C229" s="6">
        <v>6</v>
      </c>
      <c r="D229" s="6">
        <v>1</v>
      </c>
      <c r="E229" s="6">
        <v>614</v>
      </c>
      <c r="F229" s="14" t="s">
        <v>248</v>
      </c>
      <c r="G229" s="28" t="s">
        <v>249</v>
      </c>
      <c r="H229" s="29"/>
      <c r="I229" s="29"/>
      <c r="J229" s="30">
        <v>589356.77</v>
      </c>
      <c r="K229" s="3">
        <v>0</v>
      </c>
      <c r="L229" s="3">
        <v>0</v>
      </c>
      <c r="M229" s="3">
        <v>0</v>
      </c>
      <c r="N229" s="3">
        <v>0</v>
      </c>
    </row>
    <row r="230" spans="1:14" ht="33.75" x14ac:dyDescent="0.25">
      <c r="A230" s="6">
        <v>1</v>
      </c>
      <c r="B230" s="6">
        <v>2</v>
      </c>
      <c r="C230" s="6">
        <v>6</v>
      </c>
      <c r="D230" s="6">
        <v>1</v>
      </c>
      <c r="E230" s="6">
        <v>614</v>
      </c>
      <c r="F230" s="14" t="s">
        <v>250</v>
      </c>
      <c r="G230" s="28" t="s">
        <v>251</v>
      </c>
      <c r="H230" s="29"/>
      <c r="I230" s="29"/>
      <c r="J230" s="30">
        <v>589674.36</v>
      </c>
      <c r="K230" s="3">
        <v>0</v>
      </c>
      <c r="L230" s="3">
        <v>0</v>
      </c>
      <c r="M230" s="3">
        <v>0</v>
      </c>
      <c r="N230" s="3">
        <v>0</v>
      </c>
    </row>
    <row r="231" spans="1:14" ht="33.75" x14ac:dyDescent="0.25">
      <c r="A231" s="6">
        <v>1</v>
      </c>
      <c r="B231" s="6">
        <v>2</v>
      </c>
      <c r="C231" s="6">
        <v>6</v>
      </c>
      <c r="D231" s="6">
        <v>1</v>
      </c>
      <c r="E231" s="6">
        <v>614</v>
      </c>
      <c r="F231" s="14" t="s">
        <v>252</v>
      </c>
      <c r="G231" s="28" t="s">
        <v>253</v>
      </c>
      <c r="H231" s="29"/>
      <c r="I231" s="29"/>
      <c r="J231" s="30">
        <v>589344.88</v>
      </c>
      <c r="K231" s="3">
        <v>0</v>
      </c>
      <c r="L231" s="3">
        <v>0</v>
      </c>
      <c r="M231" s="3">
        <v>0</v>
      </c>
      <c r="N231" s="3">
        <v>0</v>
      </c>
    </row>
    <row r="232" spans="1:14" ht="33.75" x14ac:dyDescent="0.25">
      <c r="A232" s="6">
        <v>1</v>
      </c>
      <c r="B232" s="6">
        <v>2</v>
      </c>
      <c r="C232" s="6">
        <v>6</v>
      </c>
      <c r="D232" s="6">
        <v>1</v>
      </c>
      <c r="E232" s="6">
        <v>614</v>
      </c>
      <c r="F232" s="14" t="s">
        <v>254</v>
      </c>
      <c r="G232" s="28" t="s">
        <v>255</v>
      </c>
      <c r="H232" s="29"/>
      <c r="I232" s="29"/>
      <c r="J232" s="30">
        <v>589654.43999999994</v>
      </c>
      <c r="K232" s="3">
        <v>0</v>
      </c>
      <c r="L232" s="3">
        <v>0</v>
      </c>
      <c r="M232" s="3">
        <v>0</v>
      </c>
      <c r="N232" s="3">
        <v>0</v>
      </c>
    </row>
    <row r="233" spans="1:14" ht="33.75" x14ac:dyDescent="0.25">
      <c r="A233" s="6">
        <v>1</v>
      </c>
      <c r="B233" s="6">
        <v>2</v>
      </c>
      <c r="C233" s="6">
        <v>6</v>
      </c>
      <c r="D233" s="6">
        <v>1</v>
      </c>
      <c r="E233" s="6">
        <v>614</v>
      </c>
      <c r="F233" s="14" t="s">
        <v>256</v>
      </c>
      <c r="G233" s="31" t="s">
        <v>257</v>
      </c>
      <c r="H233" s="29"/>
      <c r="I233" s="29"/>
      <c r="J233" s="30">
        <v>929186.78</v>
      </c>
      <c r="K233" s="3">
        <v>0</v>
      </c>
      <c r="L233" s="3">
        <v>0</v>
      </c>
      <c r="M233" s="3">
        <v>0</v>
      </c>
      <c r="N233" s="3">
        <v>0</v>
      </c>
    </row>
    <row r="234" spans="1:14" ht="33.75" x14ac:dyDescent="0.25">
      <c r="A234" s="6">
        <v>1</v>
      </c>
      <c r="B234" s="6">
        <v>2</v>
      </c>
      <c r="C234" s="6">
        <v>6</v>
      </c>
      <c r="D234" s="6">
        <v>1</v>
      </c>
      <c r="E234" s="6">
        <v>614</v>
      </c>
      <c r="F234" s="14" t="s">
        <v>258</v>
      </c>
      <c r="G234" s="28" t="s">
        <v>259</v>
      </c>
      <c r="H234" s="29"/>
      <c r="I234" s="29"/>
      <c r="J234" s="30">
        <v>1174039.92</v>
      </c>
      <c r="K234" s="3">
        <v>0</v>
      </c>
      <c r="L234" s="3">
        <v>0</v>
      </c>
      <c r="M234" s="3">
        <v>0</v>
      </c>
      <c r="N234" s="3">
        <v>0</v>
      </c>
    </row>
    <row r="235" spans="1:14" x14ac:dyDescent="0.25">
      <c r="A235" s="6">
        <v>1</v>
      </c>
      <c r="B235" s="6">
        <v>2</v>
      </c>
      <c r="C235" s="6">
        <v>6</v>
      </c>
      <c r="D235" s="6">
        <v>1</v>
      </c>
      <c r="E235" s="6">
        <v>615</v>
      </c>
      <c r="F235" s="14"/>
      <c r="G235" s="7" t="s">
        <v>225</v>
      </c>
      <c r="H235" s="3">
        <v>0</v>
      </c>
      <c r="I235" s="3">
        <v>0</v>
      </c>
      <c r="J235" s="3">
        <f>OBRA!J234</f>
        <v>0</v>
      </c>
      <c r="K235" s="3">
        <f>SUM(J236:J244)</f>
        <v>7546377.1400000006</v>
      </c>
      <c r="L235" s="3">
        <v>0</v>
      </c>
      <c r="M235" s="3">
        <v>0</v>
      </c>
      <c r="N235" s="3">
        <v>0</v>
      </c>
    </row>
    <row r="236" spans="1:14" ht="36" x14ac:dyDescent="0.25">
      <c r="A236" s="6">
        <v>1</v>
      </c>
      <c r="B236" s="6">
        <v>2</v>
      </c>
      <c r="C236" s="6">
        <v>6</v>
      </c>
      <c r="D236" s="6">
        <v>1</v>
      </c>
      <c r="E236" s="6">
        <v>615</v>
      </c>
      <c r="F236" s="14" t="s">
        <v>16</v>
      </c>
      <c r="G236" s="20" t="s">
        <v>260</v>
      </c>
      <c r="H236" s="15"/>
      <c r="I236" s="15"/>
      <c r="J236" s="21">
        <v>482405.64</v>
      </c>
      <c r="K236" s="3">
        <v>0</v>
      </c>
      <c r="L236" s="3">
        <v>0</v>
      </c>
      <c r="M236" s="3">
        <v>0</v>
      </c>
      <c r="N236" s="3">
        <v>0</v>
      </c>
    </row>
    <row r="237" spans="1:14" ht="24" x14ac:dyDescent="0.25">
      <c r="A237" s="6">
        <v>1</v>
      </c>
      <c r="B237" s="6">
        <v>2</v>
      </c>
      <c r="C237" s="6">
        <v>6</v>
      </c>
      <c r="D237" s="6">
        <v>1</v>
      </c>
      <c r="E237" s="6">
        <v>615</v>
      </c>
      <c r="F237" s="14" t="s">
        <v>23</v>
      </c>
      <c r="G237" s="20" t="s">
        <v>261</v>
      </c>
      <c r="H237" s="15"/>
      <c r="I237" s="15"/>
      <c r="J237" s="21">
        <v>652234.23999999999</v>
      </c>
      <c r="K237" s="3">
        <v>0</v>
      </c>
      <c r="L237" s="3">
        <v>0</v>
      </c>
      <c r="M237" s="3">
        <v>0</v>
      </c>
      <c r="N237" s="3">
        <v>0</v>
      </c>
    </row>
    <row r="238" spans="1:14" ht="36" x14ac:dyDescent="0.25">
      <c r="A238" s="6">
        <v>1</v>
      </c>
      <c r="B238" s="6">
        <v>2</v>
      </c>
      <c r="C238" s="6">
        <v>6</v>
      </c>
      <c r="D238" s="6">
        <v>1</v>
      </c>
      <c r="E238" s="6">
        <v>615</v>
      </c>
      <c r="F238" s="14" t="s">
        <v>26</v>
      </c>
      <c r="G238" s="26" t="s">
        <v>262</v>
      </c>
      <c r="H238" s="15"/>
      <c r="I238" s="15"/>
      <c r="J238" s="27">
        <v>642545.78</v>
      </c>
      <c r="K238" s="3">
        <v>0</v>
      </c>
      <c r="L238" s="3">
        <v>0</v>
      </c>
      <c r="M238" s="3">
        <v>0</v>
      </c>
      <c r="N238" s="3">
        <v>0</v>
      </c>
    </row>
    <row r="239" spans="1:14" ht="24" x14ac:dyDescent="0.25">
      <c r="A239" s="6">
        <v>1</v>
      </c>
      <c r="B239" s="6">
        <v>2</v>
      </c>
      <c r="C239" s="6">
        <v>6</v>
      </c>
      <c r="D239" s="6">
        <v>1</v>
      </c>
      <c r="E239" s="6">
        <v>615</v>
      </c>
      <c r="F239" s="14" t="s">
        <v>49</v>
      </c>
      <c r="G239" s="20" t="s">
        <v>263</v>
      </c>
      <c r="H239" s="15"/>
      <c r="I239" s="15"/>
      <c r="J239" s="21">
        <v>1030543.53</v>
      </c>
      <c r="K239" s="3">
        <v>0</v>
      </c>
      <c r="L239" s="3">
        <v>0</v>
      </c>
      <c r="M239" s="3">
        <v>0</v>
      </c>
      <c r="N239" s="3">
        <v>0</v>
      </c>
    </row>
    <row r="240" spans="1:14" ht="36" x14ac:dyDescent="0.25">
      <c r="A240" s="6">
        <v>1</v>
      </c>
      <c r="B240" s="6">
        <v>2</v>
      </c>
      <c r="C240" s="6">
        <v>6</v>
      </c>
      <c r="D240" s="6">
        <v>1</v>
      </c>
      <c r="E240" s="6">
        <v>615</v>
      </c>
      <c r="F240" s="14" t="s">
        <v>223</v>
      </c>
      <c r="G240" s="20" t="s">
        <v>264</v>
      </c>
      <c r="H240" s="15"/>
      <c r="I240" s="15"/>
      <c r="J240" s="21">
        <v>948657.24</v>
      </c>
      <c r="K240" s="3">
        <v>0</v>
      </c>
      <c r="L240" s="3">
        <v>0</v>
      </c>
      <c r="M240" s="3">
        <v>0</v>
      </c>
      <c r="N240" s="3">
        <v>0</v>
      </c>
    </row>
    <row r="241" spans="1:14" ht="24" x14ac:dyDescent="0.25">
      <c r="A241" s="6">
        <v>1</v>
      </c>
      <c r="B241" s="6">
        <v>2</v>
      </c>
      <c r="C241" s="6">
        <v>6</v>
      </c>
      <c r="D241" s="6">
        <v>1</v>
      </c>
      <c r="E241" s="6">
        <v>615</v>
      </c>
      <c r="F241" s="14" t="s">
        <v>28</v>
      </c>
      <c r="G241" s="20" t="s">
        <v>265</v>
      </c>
      <c r="H241" s="15"/>
      <c r="I241" s="15"/>
      <c r="J241" s="21">
        <v>898933.06</v>
      </c>
      <c r="K241" s="3">
        <v>0</v>
      </c>
      <c r="L241" s="3">
        <v>0</v>
      </c>
      <c r="M241" s="3">
        <v>0</v>
      </c>
      <c r="N241" s="3">
        <v>0</v>
      </c>
    </row>
    <row r="242" spans="1:14" ht="36" x14ac:dyDescent="0.25">
      <c r="A242" s="6">
        <v>1</v>
      </c>
      <c r="B242" s="6">
        <v>2</v>
      </c>
      <c r="C242" s="6">
        <v>6</v>
      </c>
      <c r="D242" s="6">
        <v>1</v>
      </c>
      <c r="E242" s="6">
        <v>615</v>
      </c>
      <c r="F242" s="14" t="s">
        <v>227</v>
      </c>
      <c r="G242" s="20" t="s">
        <v>266</v>
      </c>
      <c r="H242" s="15"/>
      <c r="I242" s="15"/>
      <c r="J242" s="21">
        <v>931674.78</v>
      </c>
      <c r="K242" s="3">
        <v>0</v>
      </c>
      <c r="L242" s="3">
        <v>0</v>
      </c>
      <c r="M242" s="3">
        <v>0</v>
      </c>
      <c r="N242" s="3">
        <v>0</v>
      </c>
    </row>
    <row r="243" spans="1:14" ht="24" x14ac:dyDescent="0.25">
      <c r="A243" s="6">
        <v>1</v>
      </c>
      <c r="B243" s="6">
        <v>2</v>
      </c>
      <c r="C243" s="6">
        <v>6</v>
      </c>
      <c r="D243" s="6">
        <v>1</v>
      </c>
      <c r="E243" s="6">
        <v>615</v>
      </c>
      <c r="F243" s="14" t="s">
        <v>164</v>
      </c>
      <c r="G243" s="20" t="s">
        <v>267</v>
      </c>
      <c r="H243" s="15"/>
      <c r="I243" s="15"/>
      <c r="J243" s="21">
        <v>964169.79</v>
      </c>
      <c r="K243" s="3">
        <v>0</v>
      </c>
      <c r="L243" s="3">
        <v>0</v>
      </c>
      <c r="M243" s="3">
        <v>0</v>
      </c>
      <c r="N243" s="3">
        <v>0</v>
      </c>
    </row>
    <row r="244" spans="1:14" ht="24" x14ac:dyDescent="0.25">
      <c r="A244" s="6">
        <v>1</v>
      </c>
      <c r="B244" s="6">
        <v>2</v>
      </c>
      <c r="C244" s="6">
        <v>6</v>
      </c>
      <c r="D244" s="6">
        <v>1</v>
      </c>
      <c r="E244" s="6">
        <v>615</v>
      </c>
      <c r="F244" s="14" t="s">
        <v>166</v>
      </c>
      <c r="G244" s="20" t="s">
        <v>268</v>
      </c>
      <c r="H244" s="3"/>
      <c r="I244" s="3"/>
      <c r="J244" s="21">
        <v>995213.08</v>
      </c>
      <c r="K244" s="3">
        <v>0</v>
      </c>
      <c r="L244" s="3">
        <v>0</v>
      </c>
      <c r="M244" s="3">
        <v>0</v>
      </c>
      <c r="N244" s="3">
        <v>0</v>
      </c>
    </row>
  </sheetData>
  <mergeCells count="3">
    <mergeCell ref="A2:N2"/>
    <mergeCell ref="A3:N3"/>
    <mergeCell ref="A5:N5"/>
  </mergeCells>
  <pageMargins left="0.9055118110236221" right="0.70866141732283472" top="0.74803149606299213" bottom="0.74803149606299213" header="0.31496062992125984" footer="0.31496062992125984"/>
  <pageSetup scale="65" fitToHeight="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CC00"/>
  </sheetPr>
  <dimension ref="A1:N207"/>
  <sheetViews>
    <sheetView topLeftCell="A22" workbookViewId="0">
      <selection activeCell="H18" sqref="H18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85546875" customWidth="1"/>
    <col min="12" max="12" width="9.5703125" customWidth="1"/>
    <col min="13" max="13" width="10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183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1023487.52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1023487.52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1023487.52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535200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535200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535200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488287.52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44600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44600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443687.52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264000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179687.52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/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/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/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/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/>
      <c r="K207" s="3"/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CC00"/>
  </sheetPr>
  <dimension ref="A1:Q207"/>
  <sheetViews>
    <sheetView topLeftCell="C52" zoomScale="110" zoomScaleNormal="110" workbookViewId="0">
      <selection activeCell="H18" sqref="H18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2" customWidth="1"/>
    <col min="12" max="12" width="10" customWidth="1"/>
    <col min="14" max="14" width="15.140625" bestFit="1" customWidth="1"/>
    <col min="15" max="15" width="12.85546875" bestFit="1" customWidth="1"/>
    <col min="16" max="16" width="14.140625" bestFit="1" customWidth="1"/>
    <col min="17" max="17" width="13.28515625" customWidth="1"/>
  </cols>
  <sheetData>
    <row r="1" spans="1:17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7" ht="21" x14ac:dyDescent="0.35">
      <c r="A3" s="41" t="s">
        <v>184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7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7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542964.28</v>
      </c>
      <c r="O5" s="11">
        <f>N5+TRANSITO!N5+PROT.CIVIL!N5+SEG.PUBL!N5+DIR.JURIDICA!N5+REGLAMENTOS!N5</f>
        <v>6048526.9300000006</v>
      </c>
      <c r="P5" s="18">
        <v>6048526.9299999997</v>
      </c>
      <c r="Q5" s="19">
        <f>O5-P5</f>
        <v>0</v>
      </c>
    </row>
    <row r="6" spans="1:17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542964.28</v>
      </c>
      <c r="J6" s="3"/>
      <c r="K6" s="3"/>
      <c r="L6" s="3"/>
      <c r="M6" s="3"/>
      <c r="N6" s="3"/>
    </row>
    <row r="7" spans="1:17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542964.28</v>
      </c>
      <c r="J7" s="3"/>
      <c r="K7" s="3"/>
      <c r="L7" s="3"/>
      <c r="M7" s="3"/>
      <c r="N7" s="3"/>
    </row>
    <row r="8" spans="1:17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242400</v>
      </c>
      <c r="J8" s="3"/>
      <c r="K8" s="3"/>
      <c r="L8" s="3"/>
      <c r="M8" s="3"/>
      <c r="N8" s="3"/>
    </row>
    <row r="9" spans="1:17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7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7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242400</v>
      </c>
      <c r="J11" s="3"/>
      <c r="K11" s="3"/>
      <c r="L11" s="3"/>
      <c r="M11" s="3"/>
      <c r="N11" s="3"/>
    </row>
    <row r="12" spans="1:17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242400</v>
      </c>
      <c r="I12" s="3"/>
      <c r="J12" s="3"/>
      <c r="K12" s="3"/>
      <c r="L12" s="3"/>
      <c r="M12" s="3"/>
      <c r="N12" s="3"/>
    </row>
    <row r="13" spans="1:17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7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7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7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300564.28000000003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20200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20200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280364.28000000003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180000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100364.28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CC00"/>
  </sheetPr>
  <dimension ref="A1:N207"/>
  <sheetViews>
    <sheetView topLeftCell="A58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85546875" customWidth="1"/>
    <col min="12" max="12" width="9.855468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185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1888068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1888068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1888068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1008000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1008000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1008000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880068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84000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84000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796068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288000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508068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CC00"/>
  </sheetPr>
  <dimension ref="A1:N207"/>
  <sheetViews>
    <sheetView topLeftCell="A10" workbookViewId="0">
      <selection activeCell="H18" sqref="H18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28515625" customWidth="1"/>
    <col min="12" max="12" width="9.855468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186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250148.44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250148.44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250148.44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170400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170400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170400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79748.44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14200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14200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65548.44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65548.44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CC00"/>
  </sheetPr>
  <dimension ref="A1:N207"/>
  <sheetViews>
    <sheetView topLeftCell="A10" workbookViewId="0">
      <selection activeCell="H18" sqref="H18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28515625" customWidth="1"/>
    <col min="12" max="12" width="9.855468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187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63767.4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63767.4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63767.4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50400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50400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50400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13367.400000000001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4200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4">
        <v>4200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9167.4000000000015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9167.4000000000015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CC00"/>
  </sheetPr>
  <dimension ref="A1:P247"/>
  <sheetViews>
    <sheetView tabSelected="1" zoomScale="85" zoomScaleNormal="85" workbookViewId="0">
      <selection sqref="A1:N1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0.7109375" customWidth="1"/>
    <col min="9" max="9" width="12.7109375" customWidth="1"/>
    <col min="10" max="10" width="15.140625" customWidth="1"/>
    <col min="11" max="11" width="14.140625" customWidth="1"/>
    <col min="12" max="12" width="9.42578125" customWidth="1"/>
    <col min="13" max="13" width="9.7109375" customWidth="1"/>
    <col min="14" max="14" width="15.140625" bestFit="1" customWidth="1"/>
  </cols>
  <sheetData>
    <row r="1" spans="1:15" ht="21" x14ac:dyDescent="0.35">
      <c r="A1" s="41" t="s">
        <v>272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21" x14ac:dyDescent="0.35">
      <c r="A3" s="41" t="s">
        <v>208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5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24253179.699999999</v>
      </c>
      <c r="O5" s="11"/>
    </row>
    <row r="6" spans="1:15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606491.19999999995</v>
      </c>
      <c r="J6" s="3"/>
      <c r="K6" s="3"/>
      <c r="L6" s="3"/>
      <c r="M6" s="3"/>
      <c r="N6" s="3"/>
    </row>
    <row r="7" spans="1:15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606491.19999999995</v>
      </c>
      <c r="J7" s="3"/>
      <c r="K7" s="3"/>
      <c r="L7" s="3"/>
      <c r="M7" s="3"/>
      <c r="N7" s="3"/>
    </row>
    <row r="8" spans="1:15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429600</v>
      </c>
      <c r="J8" s="3"/>
      <c r="K8" s="3"/>
      <c r="L8" s="3"/>
      <c r="M8" s="3"/>
      <c r="N8" s="3"/>
    </row>
    <row r="9" spans="1:15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5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5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429600</v>
      </c>
      <c r="J11" s="3"/>
      <c r="K11" s="3"/>
      <c r="L11" s="3"/>
      <c r="M11" s="3"/>
      <c r="N11" s="3"/>
    </row>
    <row r="12" spans="1:15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429600</v>
      </c>
      <c r="I12" s="3"/>
      <c r="J12" s="3"/>
      <c r="K12" s="3"/>
      <c r="L12" s="3"/>
      <c r="M12" s="3"/>
      <c r="N12" s="3"/>
    </row>
    <row r="13" spans="1:15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5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5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5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176891.2</v>
      </c>
      <c r="J16" s="3"/>
      <c r="K16" s="3"/>
      <c r="L16" s="3"/>
      <c r="M16" s="3"/>
      <c r="N16" s="3"/>
    </row>
    <row r="17" spans="1:16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35800</v>
      </c>
      <c r="J17" s="3"/>
      <c r="K17" s="3"/>
      <c r="L17" s="3"/>
      <c r="M17" s="3"/>
      <c r="N17" s="3"/>
      <c r="P17" s="11"/>
    </row>
    <row r="18" spans="1:16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6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35800</v>
      </c>
      <c r="I19" s="3"/>
      <c r="J19" s="3"/>
      <c r="K19" s="3"/>
      <c r="L19" s="3"/>
      <c r="M19" s="3"/>
      <c r="N19" s="3"/>
    </row>
    <row r="20" spans="1:16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141091.20000000001</v>
      </c>
      <c r="J20" s="3"/>
      <c r="K20" s="3"/>
      <c r="L20" s="3"/>
      <c r="M20" s="3"/>
      <c r="N20" s="3"/>
    </row>
    <row r="21" spans="1:16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42000</v>
      </c>
      <c r="I21" s="3"/>
      <c r="J21" s="3"/>
      <c r="K21" s="3"/>
      <c r="L21" s="3"/>
      <c r="M21" s="3"/>
      <c r="N21" s="3"/>
    </row>
    <row r="22" spans="1:16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99091.200000000012</v>
      </c>
      <c r="I22" s="3"/>
      <c r="J22" s="3"/>
      <c r="K22" s="3"/>
      <c r="L22" s="3"/>
      <c r="M22" s="3"/>
      <c r="N22" s="3"/>
    </row>
    <row r="23" spans="1:16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6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6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6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6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6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6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6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6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6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f>K206</f>
        <v>23646688.5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f>K207</f>
        <v>23646688.5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/>
      <c r="K207" s="3">
        <f>SUM(K208)</f>
        <v>23646688.5</v>
      </c>
      <c r="L207" s="3"/>
      <c r="M207" s="3"/>
      <c r="N207" s="3"/>
    </row>
    <row r="208" spans="1:14" x14ac:dyDescent="0.25">
      <c r="A208" s="6">
        <v>1</v>
      </c>
      <c r="B208" s="6">
        <v>2</v>
      </c>
      <c r="C208" s="6">
        <v>6</v>
      </c>
      <c r="D208" s="6">
        <v>1</v>
      </c>
      <c r="E208" s="6">
        <v>610</v>
      </c>
      <c r="F208" s="9"/>
      <c r="G208" s="7" t="s">
        <v>182</v>
      </c>
      <c r="H208" s="3"/>
      <c r="I208" s="3"/>
      <c r="J208" s="3"/>
      <c r="K208" s="3">
        <f>J209</f>
        <v>23646688.5</v>
      </c>
      <c r="L208" s="3"/>
      <c r="M208" s="3"/>
      <c r="N208" s="3"/>
    </row>
    <row r="209" spans="1:14" x14ac:dyDescent="0.25">
      <c r="A209" s="6">
        <v>1</v>
      </c>
      <c r="B209" s="6">
        <v>2</v>
      </c>
      <c r="C209" s="6">
        <v>6</v>
      </c>
      <c r="D209" s="6">
        <v>1</v>
      </c>
      <c r="E209" s="6">
        <v>610</v>
      </c>
      <c r="F209" s="14" t="s">
        <v>16</v>
      </c>
      <c r="G209" s="7" t="s">
        <v>226</v>
      </c>
      <c r="H209" s="3"/>
      <c r="I209" s="3"/>
      <c r="J209" s="32">
        <v>23646688.5</v>
      </c>
      <c r="K209" s="3"/>
      <c r="L209" s="3"/>
      <c r="M209" s="3"/>
      <c r="N209" s="3"/>
    </row>
    <row r="210" spans="1:14" x14ac:dyDescent="0.25">
      <c r="A210" s="6">
        <v>1</v>
      </c>
      <c r="B210" s="6">
        <v>2</v>
      </c>
      <c r="C210" s="6">
        <v>6</v>
      </c>
      <c r="D210" s="6">
        <v>1</v>
      </c>
      <c r="E210" s="6">
        <v>612</v>
      </c>
      <c r="F210" s="9"/>
      <c r="G210" s="7" t="s">
        <v>224</v>
      </c>
      <c r="H210" s="3"/>
      <c r="I210" s="3"/>
      <c r="J210" s="3"/>
      <c r="K210" s="3">
        <f>SUM(J211:J230)</f>
        <v>16100311.359999998</v>
      </c>
      <c r="L210" s="3"/>
      <c r="M210" s="3"/>
      <c r="N210" s="3"/>
    </row>
    <row r="211" spans="1:14" ht="36" x14ac:dyDescent="0.25">
      <c r="A211" s="6">
        <v>1</v>
      </c>
      <c r="B211" s="6">
        <v>2</v>
      </c>
      <c r="C211" s="6">
        <v>6</v>
      </c>
      <c r="D211" s="6">
        <v>1</v>
      </c>
      <c r="E211" s="6">
        <v>612</v>
      </c>
      <c r="F211" s="14" t="s">
        <v>16</v>
      </c>
      <c r="G211" s="20" t="s">
        <v>230</v>
      </c>
      <c r="H211" s="15"/>
      <c r="I211" s="15"/>
      <c r="J211" s="35">
        <v>601236.22</v>
      </c>
      <c r="K211" s="15"/>
      <c r="L211" s="3"/>
      <c r="M211" s="3"/>
      <c r="N211" s="3"/>
    </row>
    <row r="212" spans="1:14" ht="36" x14ac:dyDescent="0.25">
      <c r="A212" s="6">
        <v>1</v>
      </c>
      <c r="B212" s="6">
        <v>2</v>
      </c>
      <c r="C212" s="6">
        <v>6</v>
      </c>
      <c r="D212" s="6">
        <v>1</v>
      </c>
      <c r="E212" s="6">
        <v>612</v>
      </c>
      <c r="F212" s="14" t="s">
        <v>23</v>
      </c>
      <c r="G212" s="20" t="s">
        <v>231</v>
      </c>
      <c r="H212" s="15"/>
      <c r="I212" s="15"/>
      <c r="J212" s="35">
        <v>1799998.96</v>
      </c>
      <c r="K212" s="15"/>
      <c r="L212" s="3"/>
      <c r="M212" s="3"/>
      <c r="N212" s="3"/>
    </row>
    <row r="213" spans="1:14" ht="36" x14ac:dyDescent="0.25">
      <c r="A213" s="6">
        <v>1</v>
      </c>
      <c r="B213" s="6">
        <v>2</v>
      </c>
      <c r="C213" s="6">
        <v>6</v>
      </c>
      <c r="D213" s="6">
        <v>1</v>
      </c>
      <c r="E213" s="6">
        <v>612</v>
      </c>
      <c r="F213" s="14" t="s">
        <v>26</v>
      </c>
      <c r="G213" s="20" t="s">
        <v>232</v>
      </c>
      <c r="H213" s="15"/>
      <c r="I213" s="15"/>
      <c r="J213" s="35">
        <v>2068325.22</v>
      </c>
      <c r="K213" s="15"/>
      <c r="L213" s="3"/>
      <c r="M213" s="3"/>
      <c r="N213" s="3"/>
    </row>
    <row r="214" spans="1:14" ht="48" x14ac:dyDescent="0.25">
      <c r="A214" s="6">
        <v>1</v>
      </c>
      <c r="B214" s="6">
        <v>2</v>
      </c>
      <c r="C214" s="6">
        <v>6</v>
      </c>
      <c r="D214" s="6">
        <v>1</v>
      </c>
      <c r="E214" s="6">
        <v>612</v>
      </c>
      <c r="F214" s="14" t="s">
        <v>49</v>
      </c>
      <c r="G214" s="20" t="s">
        <v>233</v>
      </c>
      <c r="H214" s="15"/>
      <c r="I214" s="15"/>
      <c r="J214" s="35">
        <v>815326.22</v>
      </c>
      <c r="K214" s="15"/>
      <c r="L214" s="3"/>
      <c r="M214" s="3"/>
      <c r="N214" s="3"/>
    </row>
    <row r="215" spans="1:14" ht="36" x14ac:dyDescent="0.25">
      <c r="A215" s="6">
        <v>1</v>
      </c>
      <c r="B215" s="6">
        <v>2</v>
      </c>
      <c r="C215" s="6">
        <v>6</v>
      </c>
      <c r="D215" s="6">
        <v>1</v>
      </c>
      <c r="E215" s="6">
        <v>612</v>
      </c>
      <c r="F215" s="14" t="s">
        <v>223</v>
      </c>
      <c r="G215" s="20" t="s">
        <v>234</v>
      </c>
      <c r="H215" s="15"/>
      <c r="I215" s="15"/>
      <c r="J215" s="35">
        <v>984673.78</v>
      </c>
      <c r="K215" s="15"/>
      <c r="L215" s="3"/>
      <c r="M215" s="3"/>
      <c r="N215" s="3"/>
    </row>
    <row r="216" spans="1:14" ht="24" x14ac:dyDescent="0.25">
      <c r="A216" s="6">
        <v>1</v>
      </c>
      <c r="B216" s="6">
        <v>2</v>
      </c>
      <c r="C216" s="6">
        <v>6</v>
      </c>
      <c r="D216" s="6">
        <v>1</v>
      </c>
      <c r="E216" s="6">
        <v>612</v>
      </c>
      <c r="F216" s="14" t="s">
        <v>28</v>
      </c>
      <c r="G216" s="20" t="s">
        <v>235</v>
      </c>
      <c r="H216" s="15"/>
      <c r="I216" s="15"/>
      <c r="J216" s="35">
        <f>2072854.78-259603.37</f>
        <v>1813251.4100000001</v>
      </c>
      <c r="K216" s="15"/>
      <c r="L216" s="3"/>
      <c r="M216" s="3"/>
      <c r="N216" s="3"/>
    </row>
    <row r="217" spans="1:14" ht="36" x14ac:dyDescent="0.25">
      <c r="A217" s="6">
        <v>1</v>
      </c>
      <c r="B217" s="6">
        <v>2</v>
      </c>
      <c r="C217" s="6">
        <v>6</v>
      </c>
      <c r="D217" s="6">
        <v>1</v>
      </c>
      <c r="E217" s="6">
        <v>612</v>
      </c>
      <c r="F217" s="14" t="s">
        <v>227</v>
      </c>
      <c r="G217" s="20" t="s">
        <v>236</v>
      </c>
      <c r="H217" s="15"/>
      <c r="I217" s="15"/>
      <c r="J217" s="35">
        <v>651120.07999999996</v>
      </c>
      <c r="K217" s="15"/>
      <c r="L217" s="3"/>
      <c r="M217" s="3"/>
      <c r="N217" s="3"/>
    </row>
    <row r="218" spans="1:14" ht="36" x14ac:dyDescent="0.25">
      <c r="A218" s="6">
        <v>1</v>
      </c>
      <c r="B218" s="6">
        <v>2</v>
      </c>
      <c r="C218" s="6">
        <v>6</v>
      </c>
      <c r="D218" s="6">
        <v>1</v>
      </c>
      <c r="E218" s="6">
        <v>612</v>
      </c>
      <c r="F218" s="14" t="s">
        <v>164</v>
      </c>
      <c r="G218" s="20" t="s">
        <v>237</v>
      </c>
      <c r="H218" s="15"/>
      <c r="I218" s="15"/>
      <c r="J218" s="35">
        <v>600688.56000000006</v>
      </c>
      <c r="K218" s="15"/>
      <c r="L218" s="3"/>
      <c r="M218" s="3"/>
      <c r="N218" s="3"/>
    </row>
    <row r="219" spans="1:14" ht="48" x14ac:dyDescent="0.25">
      <c r="A219" s="6">
        <v>1</v>
      </c>
      <c r="B219" s="6">
        <v>2</v>
      </c>
      <c r="C219" s="6">
        <v>6</v>
      </c>
      <c r="D219" s="6">
        <v>1</v>
      </c>
      <c r="E219" s="6">
        <v>612</v>
      </c>
      <c r="F219" s="14" t="s">
        <v>166</v>
      </c>
      <c r="G219" s="20" t="s">
        <v>238</v>
      </c>
      <c r="H219" s="15"/>
      <c r="I219" s="15"/>
      <c r="J219" s="35">
        <v>546438.66</v>
      </c>
      <c r="K219" s="15"/>
      <c r="L219" s="3"/>
      <c r="M219" s="3"/>
      <c r="N219" s="3"/>
    </row>
    <row r="220" spans="1:14" ht="48" x14ac:dyDescent="0.25">
      <c r="A220" s="6">
        <v>1</v>
      </c>
      <c r="B220" s="6">
        <v>2</v>
      </c>
      <c r="C220" s="6">
        <v>6</v>
      </c>
      <c r="D220" s="6">
        <v>1</v>
      </c>
      <c r="E220" s="6">
        <v>612</v>
      </c>
      <c r="F220" s="14" t="s">
        <v>168</v>
      </c>
      <c r="G220" s="20" t="s">
        <v>239</v>
      </c>
      <c r="H220" s="15"/>
      <c r="I220" s="15"/>
      <c r="J220" s="35">
        <v>400168.36</v>
      </c>
      <c r="K220" s="15"/>
      <c r="L220" s="3"/>
      <c r="M220" s="3"/>
      <c r="N220" s="3"/>
    </row>
    <row r="221" spans="1:14" ht="48" x14ac:dyDescent="0.25">
      <c r="A221" s="6">
        <v>1</v>
      </c>
      <c r="B221" s="6">
        <v>2</v>
      </c>
      <c r="C221" s="6">
        <v>6</v>
      </c>
      <c r="D221" s="6">
        <v>1</v>
      </c>
      <c r="E221" s="6">
        <v>612</v>
      </c>
      <c r="F221" s="14" t="s">
        <v>240</v>
      </c>
      <c r="G221" s="20" t="s">
        <v>241</v>
      </c>
      <c r="H221" s="15"/>
      <c r="I221" s="15"/>
      <c r="J221" s="35">
        <v>459183.82</v>
      </c>
      <c r="K221" s="15"/>
      <c r="L221" s="3"/>
      <c r="M221" s="3"/>
      <c r="N221" s="3"/>
    </row>
    <row r="222" spans="1:14" ht="48" x14ac:dyDescent="0.25">
      <c r="A222" s="6">
        <v>1</v>
      </c>
      <c r="B222" s="6">
        <v>2</v>
      </c>
      <c r="C222" s="6">
        <v>6</v>
      </c>
      <c r="D222" s="6">
        <v>1</v>
      </c>
      <c r="E222" s="6">
        <v>612</v>
      </c>
      <c r="F222" s="14" t="s">
        <v>242</v>
      </c>
      <c r="G222" s="20" t="s">
        <v>243</v>
      </c>
      <c r="H222" s="15"/>
      <c r="I222" s="15"/>
      <c r="J222" s="35">
        <v>159322.76</v>
      </c>
      <c r="K222" s="15"/>
      <c r="L222" s="3"/>
      <c r="M222" s="3"/>
      <c r="N222" s="3"/>
    </row>
    <row r="223" spans="1:14" ht="36" x14ac:dyDescent="0.25">
      <c r="A223" s="6">
        <v>1</v>
      </c>
      <c r="B223" s="6">
        <v>2</v>
      </c>
      <c r="C223" s="6">
        <v>6</v>
      </c>
      <c r="D223" s="6">
        <v>1</v>
      </c>
      <c r="E223" s="6">
        <v>612</v>
      </c>
      <c r="F223" s="14" t="s">
        <v>244</v>
      </c>
      <c r="G223" s="20" t="s">
        <v>245</v>
      </c>
      <c r="H223" s="15"/>
      <c r="I223" s="15"/>
      <c r="J223" s="35">
        <v>149322.07999999999</v>
      </c>
      <c r="K223" s="15"/>
      <c r="L223" s="3"/>
      <c r="M223" s="3"/>
      <c r="N223" s="3"/>
    </row>
    <row r="224" spans="1:14" ht="48" x14ac:dyDescent="0.25">
      <c r="A224" s="6">
        <v>1</v>
      </c>
      <c r="B224" s="6">
        <v>2</v>
      </c>
      <c r="C224" s="6">
        <v>6</v>
      </c>
      <c r="D224" s="6">
        <v>1</v>
      </c>
      <c r="E224" s="6">
        <v>612</v>
      </c>
      <c r="F224" s="14" t="s">
        <v>246</v>
      </c>
      <c r="G224" s="20" t="s">
        <v>247</v>
      </c>
      <c r="H224" s="15"/>
      <c r="I224" s="15"/>
      <c r="J224" s="35">
        <v>589998.07999999996</v>
      </c>
      <c r="K224" s="15"/>
      <c r="L224" s="3"/>
      <c r="M224" s="3"/>
      <c r="N224" s="3"/>
    </row>
    <row r="225" spans="1:14" ht="48" x14ac:dyDescent="0.25">
      <c r="A225" s="6">
        <v>1</v>
      </c>
      <c r="B225" s="6">
        <v>2</v>
      </c>
      <c r="C225" s="6">
        <v>6</v>
      </c>
      <c r="D225" s="6">
        <v>1</v>
      </c>
      <c r="E225" s="6">
        <v>612</v>
      </c>
      <c r="F225" s="14" t="s">
        <v>248</v>
      </c>
      <c r="G225" s="20" t="s">
        <v>249</v>
      </c>
      <c r="H225" s="15"/>
      <c r="I225" s="15"/>
      <c r="J225" s="35">
        <v>589356.77</v>
      </c>
      <c r="K225" s="15"/>
      <c r="L225" s="3"/>
      <c r="M225" s="3"/>
      <c r="N225" s="3"/>
    </row>
    <row r="226" spans="1:14" ht="48" x14ac:dyDescent="0.25">
      <c r="A226" s="6">
        <v>1</v>
      </c>
      <c r="B226" s="6">
        <v>2</v>
      </c>
      <c r="C226" s="6">
        <v>6</v>
      </c>
      <c r="D226" s="6">
        <v>1</v>
      </c>
      <c r="E226" s="6">
        <v>612</v>
      </c>
      <c r="F226" s="14" t="s">
        <v>250</v>
      </c>
      <c r="G226" s="20" t="s">
        <v>251</v>
      </c>
      <c r="H226" s="15"/>
      <c r="I226" s="15"/>
      <c r="J226" s="35">
        <v>589674.36</v>
      </c>
      <c r="K226" s="15"/>
      <c r="L226" s="3"/>
      <c r="M226" s="3"/>
      <c r="N226" s="3"/>
    </row>
    <row r="227" spans="1:14" ht="48" x14ac:dyDescent="0.25">
      <c r="A227" s="6">
        <v>1</v>
      </c>
      <c r="B227" s="6">
        <v>2</v>
      </c>
      <c r="C227" s="6">
        <v>6</v>
      </c>
      <c r="D227" s="6">
        <v>1</v>
      </c>
      <c r="E227" s="6">
        <v>612</v>
      </c>
      <c r="F227" s="14" t="s">
        <v>252</v>
      </c>
      <c r="G227" s="20" t="s">
        <v>253</v>
      </c>
      <c r="H227" s="15"/>
      <c r="I227" s="15"/>
      <c r="J227" s="35">
        <v>589344.88</v>
      </c>
      <c r="K227" s="15"/>
      <c r="L227" s="3"/>
      <c r="M227" s="3"/>
      <c r="N227" s="3"/>
    </row>
    <row r="228" spans="1:14" ht="48" x14ac:dyDescent="0.25">
      <c r="A228" s="6">
        <v>1</v>
      </c>
      <c r="B228" s="6">
        <v>2</v>
      </c>
      <c r="C228" s="6">
        <v>6</v>
      </c>
      <c r="D228" s="6">
        <v>1</v>
      </c>
      <c r="E228" s="6">
        <v>612</v>
      </c>
      <c r="F228" s="14" t="s">
        <v>254</v>
      </c>
      <c r="G228" s="20" t="s">
        <v>255</v>
      </c>
      <c r="H228" s="15"/>
      <c r="I228" s="15"/>
      <c r="J228" s="35">
        <v>589654.43999999994</v>
      </c>
      <c r="K228" s="15"/>
      <c r="L228" s="3"/>
      <c r="M228" s="3"/>
      <c r="N228" s="3"/>
    </row>
    <row r="229" spans="1:14" ht="36" x14ac:dyDescent="0.25">
      <c r="A229" s="6">
        <v>1</v>
      </c>
      <c r="B229" s="6">
        <v>2</v>
      </c>
      <c r="C229" s="6">
        <v>6</v>
      </c>
      <c r="D229" s="6">
        <v>1</v>
      </c>
      <c r="E229" s="6">
        <v>612</v>
      </c>
      <c r="F229" s="14" t="s">
        <v>256</v>
      </c>
      <c r="G229" s="22" t="s">
        <v>257</v>
      </c>
      <c r="H229" s="15"/>
      <c r="I229" s="15"/>
      <c r="J229" s="35">
        <v>929186.78</v>
      </c>
      <c r="K229" s="15"/>
      <c r="L229" s="3"/>
      <c r="M229" s="3"/>
      <c r="N229" s="3"/>
    </row>
    <row r="230" spans="1:14" ht="48" x14ac:dyDescent="0.25">
      <c r="A230" s="6">
        <v>1</v>
      </c>
      <c r="B230" s="6">
        <v>2</v>
      </c>
      <c r="C230" s="6">
        <v>6</v>
      </c>
      <c r="D230" s="6">
        <v>1</v>
      </c>
      <c r="E230" s="6">
        <v>612</v>
      </c>
      <c r="F230" s="14" t="s">
        <v>258</v>
      </c>
      <c r="G230" s="20" t="s">
        <v>259</v>
      </c>
      <c r="H230" s="15"/>
      <c r="I230" s="15"/>
      <c r="J230" s="35">
        <v>1174039.92</v>
      </c>
      <c r="K230" s="15"/>
      <c r="L230" s="3"/>
      <c r="M230" s="3"/>
      <c r="N230" s="3"/>
    </row>
    <row r="231" spans="1:14" x14ac:dyDescent="0.25">
      <c r="A231" s="6">
        <v>1</v>
      </c>
      <c r="B231" s="6">
        <v>2</v>
      </c>
      <c r="C231" s="6">
        <v>6</v>
      </c>
      <c r="D231" s="6">
        <v>1</v>
      </c>
      <c r="E231" s="6">
        <v>613</v>
      </c>
      <c r="F231" s="14" t="s">
        <v>16</v>
      </c>
      <c r="G231" s="7"/>
      <c r="H231" s="3"/>
      <c r="I231" s="3"/>
      <c r="J231" s="3"/>
      <c r="K231" s="15"/>
      <c r="L231" s="3"/>
      <c r="M231" s="3"/>
      <c r="N231" s="3"/>
    </row>
    <row r="232" spans="1:14" ht="24" customHeight="1" x14ac:dyDescent="0.25">
      <c r="A232" s="6">
        <v>1</v>
      </c>
      <c r="B232" s="6">
        <v>2</v>
      </c>
      <c r="C232" s="6">
        <v>6</v>
      </c>
      <c r="D232" s="6">
        <v>1</v>
      </c>
      <c r="E232" s="6">
        <v>614</v>
      </c>
      <c r="F232" s="15"/>
      <c r="G232" s="7" t="s">
        <v>222</v>
      </c>
      <c r="H232" s="15"/>
      <c r="I232" s="15"/>
      <c r="J232" s="15"/>
      <c r="K232" s="3"/>
      <c r="L232" s="15"/>
      <c r="M232" s="15"/>
      <c r="N232" s="15"/>
    </row>
    <row r="233" spans="1:14" x14ac:dyDescent="0.25">
      <c r="A233" s="6">
        <v>1</v>
      </c>
      <c r="B233" s="6">
        <v>2</v>
      </c>
      <c r="C233" s="6">
        <v>6</v>
      </c>
      <c r="D233" s="6">
        <v>1</v>
      </c>
      <c r="E233" s="6">
        <v>614</v>
      </c>
      <c r="F233" s="14" t="s">
        <v>16</v>
      </c>
      <c r="G233" s="7"/>
      <c r="H233" s="15"/>
      <c r="I233" s="15"/>
      <c r="J233" s="3"/>
      <c r="K233" s="15"/>
      <c r="L233" s="15"/>
      <c r="M233" s="15"/>
      <c r="N233" s="15"/>
    </row>
    <row r="234" spans="1:14" x14ac:dyDescent="0.25">
      <c r="A234" s="6">
        <v>1</v>
      </c>
      <c r="B234" s="6">
        <v>2</v>
      </c>
      <c r="C234" s="6">
        <v>6</v>
      </c>
      <c r="D234" s="6">
        <v>1</v>
      </c>
      <c r="E234" s="6">
        <v>615</v>
      </c>
      <c r="F234" s="14"/>
      <c r="G234" s="7" t="s">
        <v>225</v>
      </c>
      <c r="H234" s="15"/>
      <c r="I234" s="15"/>
      <c r="J234" s="15"/>
      <c r="K234" s="3">
        <f>SUM(J235:J243)</f>
        <v>7546377.1400000006</v>
      </c>
      <c r="L234" s="15"/>
      <c r="M234" s="15"/>
      <c r="N234" s="15"/>
    </row>
    <row r="235" spans="1:14" ht="36" x14ac:dyDescent="0.25">
      <c r="A235" s="6">
        <v>1</v>
      </c>
      <c r="B235" s="6">
        <v>2</v>
      </c>
      <c r="C235" s="6">
        <v>6</v>
      </c>
      <c r="D235" s="6">
        <v>1</v>
      </c>
      <c r="E235" s="6">
        <v>615</v>
      </c>
      <c r="F235" s="14" t="s">
        <v>16</v>
      </c>
      <c r="G235" s="20" t="s">
        <v>260</v>
      </c>
      <c r="H235" s="15"/>
      <c r="I235" s="15"/>
      <c r="J235" s="35">
        <v>482405.64</v>
      </c>
      <c r="K235" s="15"/>
      <c r="L235" s="15"/>
      <c r="M235" s="15"/>
      <c r="N235" s="15"/>
    </row>
    <row r="236" spans="1:14" ht="24" x14ac:dyDescent="0.25">
      <c r="A236" s="6">
        <v>1</v>
      </c>
      <c r="B236" s="6">
        <v>2</v>
      </c>
      <c r="C236" s="6">
        <v>6</v>
      </c>
      <c r="D236" s="6">
        <v>1</v>
      </c>
      <c r="E236" s="6">
        <v>615</v>
      </c>
      <c r="F236" s="14" t="s">
        <v>23</v>
      </c>
      <c r="G236" s="20" t="s">
        <v>261</v>
      </c>
      <c r="H236" s="15"/>
      <c r="I236" s="15"/>
      <c r="J236" s="35">
        <v>652234.23999999999</v>
      </c>
      <c r="K236" s="15"/>
      <c r="L236" s="15"/>
      <c r="M236" s="15"/>
      <c r="N236" s="15"/>
    </row>
    <row r="237" spans="1:14" ht="36" x14ac:dyDescent="0.25">
      <c r="A237" s="6">
        <v>1</v>
      </c>
      <c r="B237" s="6">
        <v>2</v>
      </c>
      <c r="C237" s="6">
        <v>6</v>
      </c>
      <c r="D237" s="6">
        <v>1</v>
      </c>
      <c r="E237" s="6">
        <v>615</v>
      </c>
      <c r="F237" s="14" t="s">
        <v>26</v>
      </c>
      <c r="G237" s="26" t="s">
        <v>262</v>
      </c>
      <c r="H237" s="15"/>
      <c r="I237" s="15"/>
      <c r="J237" s="40">
        <v>642545.78</v>
      </c>
      <c r="K237" s="15"/>
      <c r="L237" s="15"/>
      <c r="M237" s="15"/>
      <c r="N237" s="15"/>
    </row>
    <row r="238" spans="1:14" ht="24" x14ac:dyDescent="0.25">
      <c r="A238" s="6">
        <v>1</v>
      </c>
      <c r="B238" s="6">
        <v>2</v>
      </c>
      <c r="C238" s="6">
        <v>6</v>
      </c>
      <c r="D238" s="6">
        <v>1</v>
      </c>
      <c r="E238" s="6">
        <v>615</v>
      </c>
      <c r="F238" s="14" t="s">
        <v>49</v>
      </c>
      <c r="G238" s="20" t="s">
        <v>263</v>
      </c>
      <c r="H238" s="15"/>
      <c r="I238" s="15"/>
      <c r="J238" s="35">
        <v>1030543.53</v>
      </c>
      <c r="K238" s="15"/>
      <c r="L238" s="15"/>
      <c r="M238" s="15"/>
      <c r="N238" s="15"/>
    </row>
    <row r="239" spans="1:14" ht="36" x14ac:dyDescent="0.25">
      <c r="A239" s="6">
        <v>1</v>
      </c>
      <c r="B239" s="6">
        <v>2</v>
      </c>
      <c r="C239" s="6">
        <v>6</v>
      </c>
      <c r="D239" s="6">
        <v>1</v>
      </c>
      <c r="E239" s="6">
        <v>615</v>
      </c>
      <c r="F239" s="14" t="s">
        <v>223</v>
      </c>
      <c r="G239" s="20" t="s">
        <v>264</v>
      </c>
      <c r="H239" s="15"/>
      <c r="I239" s="15"/>
      <c r="J239" s="35">
        <v>948657.24</v>
      </c>
      <c r="K239" s="15"/>
      <c r="L239" s="15"/>
      <c r="M239" s="15"/>
      <c r="N239" s="15"/>
    </row>
    <row r="240" spans="1:14" ht="24" x14ac:dyDescent="0.25">
      <c r="A240" s="6">
        <v>1</v>
      </c>
      <c r="B240" s="6">
        <v>2</v>
      </c>
      <c r="C240" s="6">
        <v>6</v>
      </c>
      <c r="D240" s="6">
        <v>1</v>
      </c>
      <c r="E240" s="6">
        <v>615</v>
      </c>
      <c r="F240" s="14" t="s">
        <v>28</v>
      </c>
      <c r="G240" s="20" t="s">
        <v>265</v>
      </c>
      <c r="H240" s="15"/>
      <c r="I240" s="15"/>
      <c r="J240" s="35">
        <v>898933.06</v>
      </c>
      <c r="K240" s="15"/>
      <c r="L240" s="15"/>
      <c r="M240" s="15"/>
      <c r="N240" s="15"/>
    </row>
    <row r="241" spans="1:14" ht="36" x14ac:dyDescent="0.25">
      <c r="A241" s="6">
        <v>1</v>
      </c>
      <c r="B241" s="6">
        <v>2</v>
      </c>
      <c r="C241" s="6">
        <v>6</v>
      </c>
      <c r="D241" s="6">
        <v>1</v>
      </c>
      <c r="E241" s="6">
        <v>615</v>
      </c>
      <c r="F241" s="14" t="s">
        <v>227</v>
      </c>
      <c r="G241" s="20" t="s">
        <v>266</v>
      </c>
      <c r="H241" s="15"/>
      <c r="I241" s="15"/>
      <c r="J241" s="35">
        <v>931674.78</v>
      </c>
      <c r="K241" s="15"/>
      <c r="L241" s="15"/>
      <c r="M241" s="15"/>
      <c r="N241" s="15"/>
    </row>
    <row r="242" spans="1:14" ht="24" x14ac:dyDescent="0.25">
      <c r="A242" s="6">
        <v>1</v>
      </c>
      <c r="B242" s="6">
        <v>2</v>
      </c>
      <c r="C242" s="6">
        <v>6</v>
      </c>
      <c r="D242" s="6">
        <v>1</v>
      </c>
      <c r="E242" s="6">
        <v>615</v>
      </c>
      <c r="F242" s="14" t="s">
        <v>164</v>
      </c>
      <c r="G242" s="20" t="s">
        <v>267</v>
      </c>
      <c r="H242" s="15"/>
      <c r="I242" s="15"/>
      <c r="J242" s="35">
        <v>964169.79</v>
      </c>
      <c r="K242" s="15"/>
      <c r="L242" s="15"/>
      <c r="M242" s="15"/>
      <c r="N242" s="15"/>
    </row>
    <row r="243" spans="1:14" ht="24" x14ac:dyDescent="0.25">
      <c r="A243" s="6">
        <v>1</v>
      </c>
      <c r="B243" s="6">
        <v>2</v>
      </c>
      <c r="C243" s="6">
        <v>6</v>
      </c>
      <c r="D243" s="6">
        <v>1</v>
      </c>
      <c r="E243" s="6">
        <v>615</v>
      </c>
      <c r="F243" s="14" t="s">
        <v>166</v>
      </c>
      <c r="G243" s="20" t="s">
        <v>268</v>
      </c>
      <c r="H243" s="15"/>
      <c r="I243" s="15"/>
      <c r="J243" s="35">
        <v>995213.08</v>
      </c>
      <c r="K243" s="15"/>
      <c r="L243" s="15"/>
      <c r="M243" s="15"/>
      <c r="N243" s="15"/>
    </row>
    <row r="244" spans="1:14" x14ac:dyDescent="0.25">
      <c r="A244" s="23"/>
      <c r="B244" s="23"/>
      <c r="C244" s="23"/>
      <c r="D244" s="23"/>
      <c r="E244" s="23"/>
      <c r="F244" s="24"/>
      <c r="G244" s="25"/>
      <c r="J244" s="16"/>
    </row>
    <row r="245" spans="1:14" x14ac:dyDescent="0.25">
      <c r="J245" s="11"/>
    </row>
    <row r="246" spans="1:14" x14ac:dyDescent="0.25">
      <c r="J246" s="16">
        <f>SUM(J211:J235)</f>
        <v>16582716.999999998</v>
      </c>
    </row>
    <row r="247" spans="1:14" x14ac:dyDescent="0.25">
      <c r="J247" s="11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CC00"/>
  </sheetPr>
  <dimension ref="A2:Q219"/>
  <sheetViews>
    <sheetView topLeftCell="A64" zoomScale="96" zoomScaleNormal="96" workbookViewId="0">
      <selection activeCell="G85" sqref="G8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4.5703125" customWidth="1"/>
    <col min="14" max="14" width="15.140625" bestFit="1" customWidth="1"/>
    <col min="15" max="15" width="14.42578125" bestFit="1" customWidth="1"/>
    <col min="16" max="16" width="13.28515625" bestFit="1" customWidth="1"/>
  </cols>
  <sheetData>
    <row r="2" spans="1:16" ht="21" x14ac:dyDescent="0.35">
      <c r="A2" s="41" t="s">
        <v>214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21" x14ac:dyDescent="0.35">
      <c r="A3" s="42" t="s">
        <v>228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21" x14ac:dyDescent="0.35">
      <c r="A4" s="41" t="s">
        <v>188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ht="15.7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6" ht="62.2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7</v>
      </c>
      <c r="K6" s="1" t="s">
        <v>9</v>
      </c>
      <c r="L6" s="1" t="s">
        <v>7</v>
      </c>
      <c r="M6" s="1" t="s">
        <v>10</v>
      </c>
      <c r="N6" s="1" t="s">
        <v>11</v>
      </c>
    </row>
    <row r="7" spans="1:16" x14ac:dyDescent="0.25">
      <c r="A7" s="6">
        <v>1</v>
      </c>
      <c r="B7" s="6"/>
      <c r="C7" s="6"/>
      <c r="D7" s="6"/>
      <c r="E7" s="6"/>
      <c r="F7" s="6"/>
      <c r="G7" s="7" t="s">
        <v>0</v>
      </c>
      <c r="H7" s="3"/>
      <c r="I7" s="3"/>
      <c r="J7" s="3"/>
      <c r="K7" s="3"/>
      <c r="L7" s="3"/>
      <c r="M7" s="3"/>
      <c r="N7" s="8">
        <f>I8+K208</f>
        <v>6233390.7999999998</v>
      </c>
      <c r="O7" s="10"/>
      <c r="P7" s="12"/>
    </row>
    <row r="8" spans="1:16" x14ac:dyDescent="0.25">
      <c r="A8" s="6">
        <v>1</v>
      </c>
      <c r="B8" s="6">
        <v>1</v>
      </c>
      <c r="C8" s="6"/>
      <c r="D8" s="6"/>
      <c r="E8" s="6"/>
      <c r="F8" s="6"/>
      <c r="G8" s="7" t="s">
        <v>12</v>
      </c>
      <c r="H8" s="3"/>
      <c r="I8" s="4">
        <f>I9+I33+I95+I193</f>
        <v>6217390.7999999998</v>
      </c>
      <c r="J8" s="3"/>
      <c r="K8" s="3"/>
      <c r="L8" s="3"/>
      <c r="M8" s="3"/>
      <c r="N8" s="3"/>
    </row>
    <row r="9" spans="1:16" x14ac:dyDescent="0.25">
      <c r="A9" s="6">
        <v>1</v>
      </c>
      <c r="B9" s="6">
        <v>1</v>
      </c>
      <c r="C9" s="6">
        <v>1</v>
      </c>
      <c r="D9" s="6"/>
      <c r="E9" s="6"/>
      <c r="F9" s="6"/>
      <c r="G9" s="7" t="s">
        <v>13</v>
      </c>
      <c r="H9" s="3"/>
      <c r="I9" s="4">
        <f>I10+I15+I18+I25+I28+I30</f>
        <v>975342.84</v>
      </c>
      <c r="J9" s="3"/>
      <c r="K9" s="3"/>
      <c r="L9" s="3"/>
      <c r="M9" s="3"/>
      <c r="N9" s="3"/>
    </row>
    <row r="10" spans="1:16" x14ac:dyDescent="0.25">
      <c r="A10" s="6">
        <v>1</v>
      </c>
      <c r="B10" s="6">
        <v>1</v>
      </c>
      <c r="C10" s="6">
        <v>1</v>
      </c>
      <c r="D10" s="6">
        <v>1</v>
      </c>
      <c r="E10" s="6"/>
      <c r="F10" s="6"/>
      <c r="G10" s="7" t="s">
        <v>14</v>
      </c>
      <c r="H10" s="3"/>
      <c r="I10" s="3">
        <f>I11+I13</f>
        <v>474000</v>
      </c>
      <c r="J10" s="3"/>
      <c r="K10" s="3"/>
      <c r="L10" s="3"/>
      <c r="M10" s="3"/>
      <c r="N10" s="3"/>
    </row>
    <row r="11" spans="1:16" x14ac:dyDescent="0.25">
      <c r="A11" s="6">
        <v>1</v>
      </c>
      <c r="B11" s="6">
        <v>1</v>
      </c>
      <c r="C11" s="6">
        <v>1</v>
      </c>
      <c r="D11" s="6">
        <v>1</v>
      </c>
      <c r="E11" s="6">
        <v>111</v>
      </c>
      <c r="F11" s="6"/>
      <c r="G11" s="7" t="s">
        <v>15</v>
      </c>
      <c r="H11" s="3"/>
      <c r="I11" s="3"/>
      <c r="J11" s="3"/>
      <c r="K11" s="3"/>
      <c r="L11" s="3"/>
      <c r="M11" s="3"/>
      <c r="N11" s="3"/>
    </row>
    <row r="12" spans="1:16" x14ac:dyDescent="0.25">
      <c r="A12" s="6">
        <v>1</v>
      </c>
      <c r="B12" s="6">
        <v>1</v>
      </c>
      <c r="C12" s="6">
        <v>1</v>
      </c>
      <c r="D12" s="6">
        <v>1</v>
      </c>
      <c r="E12" s="6">
        <v>111</v>
      </c>
      <c r="F12" s="9" t="s">
        <v>16</v>
      </c>
      <c r="G12" s="7" t="s">
        <v>15</v>
      </c>
      <c r="H12" s="3"/>
      <c r="I12" s="3"/>
      <c r="J12" s="3"/>
      <c r="K12" s="3"/>
      <c r="L12" s="3"/>
      <c r="M12" s="3"/>
      <c r="N12" s="3"/>
    </row>
    <row r="13" spans="1:16" x14ac:dyDescent="0.25">
      <c r="A13" s="6">
        <v>1</v>
      </c>
      <c r="B13" s="6">
        <v>1</v>
      </c>
      <c r="C13" s="6">
        <v>1</v>
      </c>
      <c r="D13" s="6">
        <v>1</v>
      </c>
      <c r="E13" s="6">
        <v>113</v>
      </c>
      <c r="F13" s="9"/>
      <c r="G13" s="7" t="s">
        <v>17</v>
      </c>
      <c r="H13" s="3"/>
      <c r="I13" s="3">
        <f>H14</f>
        <v>474000</v>
      </c>
      <c r="J13" s="3"/>
      <c r="K13" s="3"/>
      <c r="L13" s="3"/>
      <c r="M13" s="3"/>
      <c r="N13" s="3"/>
    </row>
    <row r="14" spans="1:16" x14ac:dyDescent="0.25">
      <c r="A14" s="6">
        <v>1</v>
      </c>
      <c r="B14" s="6">
        <v>1</v>
      </c>
      <c r="C14" s="6">
        <v>1</v>
      </c>
      <c r="D14" s="6">
        <v>1</v>
      </c>
      <c r="E14" s="6">
        <v>113</v>
      </c>
      <c r="F14" s="9" t="s">
        <v>16</v>
      </c>
      <c r="G14" s="7" t="s">
        <v>17</v>
      </c>
      <c r="H14" s="32">
        <v>474000</v>
      </c>
      <c r="I14" s="3"/>
      <c r="J14" s="3"/>
      <c r="K14" s="3"/>
      <c r="L14" s="3"/>
      <c r="M14" s="3"/>
      <c r="N14" s="3"/>
    </row>
    <row r="15" spans="1:16" x14ac:dyDescent="0.25">
      <c r="A15" s="6">
        <v>1</v>
      </c>
      <c r="B15" s="6">
        <v>1</v>
      </c>
      <c r="C15" s="6">
        <v>1</v>
      </c>
      <c r="D15" s="6">
        <v>2</v>
      </c>
      <c r="E15" s="6"/>
      <c r="F15" s="9"/>
      <c r="G15" s="7" t="s">
        <v>18</v>
      </c>
      <c r="H15" s="3"/>
      <c r="I15" s="3">
        <f>H17</f>
        <v>36000</v>
      </c>
      <c r="J15" s="3"/>
      <c r="K15" s="3"/>
      <c r="L15" s="3"/>
      <c r="M15" s="3"/>
      <c r="N15" s="3"/>
    </row>
    <row r="16" spans="1:16" x14ac:dyDescent="0.25">
      <c r="A16" s="6">
        <v>1</v>
      </c>
      <c r="B16" s="6">
        <v>1</v>
      </c>
      <c r="C16" s="6">
        <v>1</v>
      </c>
      <c r="D16" s="6">
        <v>2</v>
      </c>
      <c r="E16" s="6">
        <v>122</v>
      </c>
      <c r="F16" s="9"/>
      <c r="G16" s="7" t="s">
        <v>19</v>
      </c>
      <c r="H16" s="3"/>
      <c r="I16" s="3"/>
      <c r="J16" s="3"/>
      <c r="K16" s="3"/>
      <c r="L16" s="3"/>
      <c r="M16" s="3"/>
      <c r="N16" s="3"/>
    </row>
    <row r="17" spans="1:14" x14ac:dyDescent="0.25">
      <c r="A17" s="6">
        <v>1</v>
      </c>
      <c r="B17" s="6">
        <v>1</v>
      </c>
      <c r="C17" s="6">
        <v>1</v>
      </c>
      <c r="D17" s="6">
        <v>2</v>
      </c>
      <c r="E17" s="6">
        <v>122</v>
      </c>
      <c r="F17" s="9" t="s">
        <v>16</v>
      </c>
      <c r="G17" s="7" t="s">
        <v>19</v>
      </c>
      <c r="H17" s="32">
        <v>36000</v>
      </c>
      <c r="I17" s="3"/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/>
      <c r="F18" s="9"/>
      <c r="G18" s="7" t="s">
        <v>20</v>
      </c>
      <c r="H18" s="3"/>
      <c r="I18" s="3">
        <f>I19+I22</f>
        <v>215342.84</v>
      </c>
      <c r="J18" s="3"/>
      <c r="K18" s="3"/>
      <c r="L18" s="3"/>
      <c r="M18" s="3"/>
      <c r="N18" s="3"/>
    </row>
    <row r="19" spans="1:14" ht="23.25" customHeight="1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/>
      <c r="G19" s="7" t="s">
        <v>21</v>
      </c>
      <c r="H19" s="3"/>
      <c r="I19" s="3">
        <f>H20+H21</f>
        <v>39500</v>
      </c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132</v>
      </c>
      <c r="F20" s="9" t="s">
        <v>16</v>
      </c>
      <c r="G20" s="7" t="s">
        <v>22</v>
      </c>
      <c r="H20" s="3">
        <v>0</v>
      </c>
      <c r="I20" s="3"/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132</v>
      </c>
      <c r="F21" s="9" t="s">
        <v>23</v>
      </c>
      <c r="G21" s="7" t="s">
        <v>24</v>
      </c>
      <c r="H21" s="32">
        <v>39500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3</v>
      </c>
      <c r="E22" s="6">
        <v>134</v>
      </c>
      <c r="F22" s="9"/>
      <c r="G22" s="7" t="s">
        <v>25</v>
      </c>
      <c r="H22" s="3"/>
      <c r="I22" s="3">
        <f>H23+H24</f>
        <v>175842.84</v>
      </c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3</v>
      </c>
      <c r="E23" s="6">
        <v>134</v>
      </c>
      <c r="F23" s="9" t="s">
        <v>26</v>
      </c>
      <c r="G23" s="7" t="s">
        <v>27</v>
      </c>
      <c r="H23" s="3">
        <v>0</v>
      </c>
      <c r="I23" s="3"/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3</v>
      </c>
      <c r="E24" s="6">
        <v>134</v>
      </c>
      <c r="F24" s="9" t="s">
        <v>28</v>
      </c>
      <c r="G24" s="7" t="s">
        <v>29</v>
      </c>
      <c r="H24" s="32">
        <v>175842.84</v>
      </c>
      <c r="I24" s="3"/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/>
      <c r="F25" s="9"/>
      <c r="G25" s="7" t="s">
        <v>30</v>
      </c>
      <c r="H25" s="3"/>
      <c r="I25" s="3">
        <f>I26</f>
        <v>50000</v>
      </c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5</v>
      </c>
      <c r="E26" s="6">
        <v>152</v>
      </c>
      <c r="F26" s="9"/>
      <c r="G26" s="7" t="s">
        <v>31</v>
      </c>
      <c r="H26" s="3"/>
      <c r="I26" s="3">
        <f>H27</f>
        <v>50000</v>
      </c>
      <c r="J26" s="3"/>
      <c r="K26" s="3"/>
      <c r="L26" s="3"/>
      <c r="M26" s="3"/>
      <c r="N26" s="3"/>
    </row>
    <row r="27" spans="1:14" x14ac:dyDescent="0.25">
      <c r="A27" s="6">
        <v>1</v>
      </c>
      <c r="B27" s="6">
        <v>1</v>
      </c>
      <c r="C27" s="6">
        <v>1</v>
      </c>
      <c r="D27" s="6">
        <v>5</v>
      </c>
      <c r="E27" s="6">
        <v>152</v>
      </c>
      <c r="F27" s="9" t="s">
        <v>23</v>
      </c>
      <c r="G27" s="7" t="s">
        <v>32</v>
      </c>
      <c r="H27" s="32">
        <v>50000</v>
      </c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6</v>
      </c>
      <c r="E28" s="6">
        <v>161</v>
      </c>
      <c r="F28" s="9"/>
      <c r="G28" s="7" t="s">
        <v>33</v>
      </c>
      <c r="H28" s="3"/>
      <c r="I28" s="3">
        <f>H29</f>
        <v>200000</v>
      </c>
      <c r="J28" s="3"/>
      <c r="K28" s="3"/>
      <c r="L28" s="3"/>
      <c r="M28" s="3"/>
      <c r="N28" s="3"/>
    </row>
    <row r="29" spans="1:14" ht="23.25" customHeight="1" x14ac:dyDescent="0.25">
      <c r="A29" s="6">
        <v>1</v>
      </c>
      <c r="B29" s="6">
        <v>1</v>
      </c>
      <c r="C29" s="6">
        <v>1</v>
      </c>
      <c r="D29" s="6">
        <v>6</v>
      </c>
      <c r="E29" s="6">
        <v>161</v>
      </c>
      <c r="F29" s="9" t="s">
        <v>16</v>
      </c>
      <c r="G29" s="7" t="s">
        <v>34</v>
      </c>
      <c r="H29" s="32">
        <v>200000</v>
      </c>
      <c r="I29" s="3"/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/>
      <c r="F30" s="9"/>
      <c r="G30" s="7" t="s">
        <v>35</v>
      </c>
      <c r="H30" s="3"/>
      <c r="I30" s="3">
        <f>I31</f>
        <v>0</v>
      </c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1</v>
      </c>
      <c r="D31" s="6">
        <v>7</v>
      </c>
      <c r="E31" s="6">
        <v>171</v>
      </c>
      <c r="F31" s="9"/>
      <c r="G31" s="7" t="s">
        <v>36</v>
      </c>
      <c r="H31" s="3"/>
      <c r="I31" s="3">
        <f>H32</f>
        <v>0</v>
      </c>
      <c r="J31" s="3"/>
      <c r="K31" s="3"/>
      <c r="L31" s="3"/>
      <c r="M31" s="3"/>
      <c r="N31" s="3"/>
    </row>
    <row r="32" spans="1:14" x14ac:dyDescent="0.25">
      <c r="A32" s="6">
        <v>1</v>
      </c>
      <c r="B32" s="6">
        <v>1</v>
      </c>
      <c r="C32" s="6">
        <v>1</v>
      </c>
      <c r="D32" s="6">
        <v>7</v>
      </c>
      <c r="E32" s="6">
        <v>171</v>
      </c>
      <c r="F32" s="9" t="s">
        <v>26</v>
      </c>
      <c r="G32" s="7" t="s">
        <v>37</v>
      </c>
      <c r="H32" s="3"/>
      <c r="I32" s="3"/>
      <c r="J32" s="3"/>
      <c r="K32" s="3"/>
      <c r="L32" s="3"/>
      <c r="M32" s="3"/>
      <c r="N32" s="3"/>
    </row>
    <row r="33" spans="1:16" x14ac:dyDescent="0.25">
      <c r="A33" s="6">
        <v>1</v>
      </c>
      <c r="B33" s="6">
        <v>1</v>
      </c>
      <c r="C33" s="6">
        <v>2</v>
      </c>
      <c r="D33" s="6"/>
      <c r="E33" s="6"/>
      <c r="F33" s="9"/>
      <c r="G33" s="7" t="s">
        <v>38</v>
      </c>
      <c r="H33" s="3"/>
      <c r="I33" s="4">
        <f>I34+I43+I49+I54+I61+I66+I70+I79+I82</f>
        <v>2574388.2599999998</v>
      </c>
      <c r="J33" s="3"/>
      <c r="K33" s="3"/>
      <c r="L33" s="3"/>
      <c r="M33" s="3"/>
      <c r="N33" s="3"/>
      <c r="O33" s="11"/>
    </row>
    <row r="34" spans="1:16" ht="22.5" x14ac:dyDescent="0.25">
      <c r="A34" s="6">
        <v>1</v>
      </c>
      <c r="B34" s="6">
        <v>1</v>
      </c>
      <c r="C34" s="6">
        <v>2</v>
      </c>
      <c r="D34" s="6">
        <v>1</v>
      </c>
      <c r="E34" s="6"/>
      <c r="F34" s="9"/>
      <c r="G34" s="7" t="s">
        <v>39</v>
      </c>
      <c r="H34" s="3"/>
      <c r="I34" s="3">
        <f>I35+I37+I39+I41</f>
        <v>816328.25</v>
      </c>
      <c r="J34" s="3"/>
      <c r="K34" s="3"/>
      <c r="L34" s="3"/>
      <c r="M34" s="3"/>
      <c r="N34" s="3"/>
    </row>
    <row r="35" spans="1:16" x14ac:dyDescent="0.25">
      <c r="A35" s="6">
        <v>1</v>
      </c>
      <c r="B35" s="6">
        <v>1</v>
      </c>
      <c r="C35" s="6">
        <v>2</v>
      </c>
      <c r="D35" s="6">
        <v>1</v>
      </c>
      <c r="E35" s="6">
        <v>211</v>
      </c>
      <c r="F35" s="9"/>
      <c r="G35" s="7" t="s">
        <v>40</v>
      </c>
      <c r="H35" s="3"/>
      <c r="I35" s="3">
        <f>H36</f>
        <v>295600</v>
      </c>
      <c r="J35" s="3"/>
      <c r="K35" s="3"/>
      <c r="L35" s="3"/>
      <c r="M35" s="3"/>
      <c r="N35" s="3"/>
    </row>
    <row r="36" spans="1:16" x14ac:dyDescent="0.25">
      <c r="A36" s="6">
        <v>1</v>
      </c>
      <c r="B36" s="6">
        <v>1</v>
      </c>
      <c r="C36" s="6">
        <v>2</v>
      </c>
      <c r="D36" s="6">
        <v>1</v>
      </c>
      <c r="E36" s="6">
        <v>211</v>
      </c>
      <c r="F36" s="9" t="s">
        <v>16</v>
      </c>
      <c r="G36" s="7" t="s">
        <v>41</v>
      </c>
      <c r="H36" s="32">
        <v>295600</v>
      </c>
      <c r="I36" s="3"/>
      <c r="J36" s="3"/>
      <c r="K36" s="3"/>
      <c r="L36" s="3"/>
      <c r="M36" s="3"/>
      <c r="N36" s="3"/>
    </row>
    <row r="37" spans="1:16" x14ac:dyDescent="0.25">
      <c r="A37" s="6">
        <v>1</v>
      </c>
      <c r="B37" s="6">
        <v>1</v>
      </c>
      <c r="C37" s="6">
        <v>2</v>
      </c>
      <c r="D37" s="6">
        <v>1</v>
      </c>
      <c r="E37" s="6">
        <v>212</v>
      </c>
      <c r="F37" s="9"/>
      <c r="G37" s="7" t="s">
        <v>42</v>
      </c>
      <c r="H37" s="3"/>
      <c r="I37" s="3">
        <f>H38</f>
        <v>175728.25</v>
      </c>
      <c r="J37" s="3"/>
      <c r="K37" s="3"/>
      <c r="L37" s="3"/>
      <c r="M37" s="3"/>
      <c r="N37" s="3"/>
      <c r="P37" s="11"/>
    </row>
    <row r="38" spans="1:16" x14ac:dyDescent="0.25">
      <c r="A38" s="6">
        <v>1</v>
      </c>
      <c r="B38" s="6">
        <v>1</v>
      </c>
      <c r="C38" s="6">
        <v>2</v>
      </c>
      <c r="D38" s="6">
        <v>1</v>
      </c>
      <c r="E38" s="6">
        <v>212</v>
      </c>
      <c r="F38" s="9" t="s">
        <v>16</v>
      </c>
      <c r="G38" s="7" t="s">
        <v>42</v>
      </c>
      <c r="H38" s="32">
        <v>175728.25</v>
      </c>
      <c r="I38" s="3"/>
      <c r="J38" s="3"/>
      <c r="K38" s="3"/>
      <c r="L38" s="3"/>
      <c r="M38" s="3"/>
      <c r="N38" s="3"/>
    </row>
    <row r="39" spans="1:16" ht="21" customHeight="1" x14ac:dyDescent="0.25">
      <c r="A39" s="6">
        <v>1</v>
      </c>
      <c r="B39" s="6">
        <v>1</v>
      </c>
      <c r="C39" s="6">
        <v>2</v>
      </c>
      <c r="D39" s="6">
        <v>1</v>
      </c>
      <c r="E39" s="6">
        <v>214</v>
      </c>
      <c r="F39" s="9"/>
      <c r="G39" s="7" t="s">
        <v>43</v>
      </c>
      <c r="H39" s="3"/>
      <c r="I39" s="3">
        <f>H40</f>
        <v>75000</v>
      </c>
      <c r="J39" s="3"/>
      <c r="K39" s="3"/>
      <c r="L39" s="3"/>
      <c r="M39" s="3"/>
      <c r="N39" s="3"/>
      <c r="O39" t="s">
        <v>269</v>
      </c>
    </row>
    <row r="40" spans="1:16" ht="22.5" x14ac:dyDescent="0.25">
      <c r="A40" s="6">
        <v>1</v>
      </c>
      <c r="B40" s="6">
        <v>1</v>
      </c>
      <c r="C40" s="6">
        <v>2</v>
      </c>
      <c r="D40" s="6">
        <v>1</v>
      </c>
      <c r="E40" s="6">
        <v>214</v>
      </c>
      <c r="F40" s="9" t="s">
        <v>16</v>
      </c>
      <c r="G40" s="7" t="s">
        <v>44</v>
      </c>
      <c r="H40" s="32">
        <v>75000</v>
      </c>
      <c r="I40" s="3"/>
      <c r="J40" s="3"/>
      <c r="K40" s="3"/>
      <c r="L40" s="3"/>
      <c r="M40" s="3"/>
      <c r="N40" s="3"/>
    </row>
    <row r="41" spans="1:16" x14ac:dyDescent="0.25">
      <c r="A41" s="6">
        <v>1</v>
      </c>
      <c r="B41" s="6">
        <v>1</v>
      </c>
      <c r="C41" s="6">
        <v>2</v>
      </c>
      <c r="D41" s="6">
        <v>1</v>
      </c>
      <c r="E41" s="6">
        <v>216</v>
      </c>
      <c r="F41" s="9"/>
      <c r="G41" s="7" t="s">
        <v>45</v>
      </c>
      <c r="H41" s="3"/>
      <c r="I41" s="3">
        <f>H42</f>
        <v>270000</v>
      </c>
      <c r="J41" s="3"/>
      <c r="K41" s="3"/>
      <c r="L41" s="3"/>
      <c r="M41" s="3"/>
      <c r="N41" s="3"/>
      <c r="O41" s="11"/>
    </row>
    <row r="42" spans="1:16" x14ac:dyDescent="0.25">
      <c r="A42" s="6">
        <v>1</v>
      </c>
      <c r="B42" s="6">
        <v>1</v>
      </c>
      <c r="C42" s="6">
        <v>2</v>
      </c>
      <c r="D42" s="6">
        <v>1</v>
      </c>
      <c r="E42" s="6">
        <v>216</v>
      </c>
      <c r="F42" s="9" t="s">
        <v>16</v>
      </c>
      <c r="G42" s="7" t="s">
        <v>45</v>
      </c>
      <c r="H42" s="32">
        <v>270000</v>
      </c>
      <c r="I42" s="3"/>
      <c r="J42" s="3"/>
      <c r="K42" s="3"/>
      <c r="L42" s="3"/>
      <c r="M42" s="3"/>
      <c r="N42" s="3"/>
    </row>
    <row r="43" spans="1:16" x14ac:dyDescent="0.25">
      <c r="A43" s="6">
        <v>1</v>
      </c>
      <c r="B43" s="6">
        <v>1</v>
      </c>
      <c r="C43" s="6">
        <v>2</v>
      </c>
      <c r="D43" s="6">
        <v>2</v>
      </c>
      <c r="E43" s="6"/>
      <c r="F43" s="9"/>
      <c r="G43" s="7" t="s">
        <v>46</v>
      </c>
      <c r="H43" s="3"/>
      <c r="I43" s="3">
        <f>I44+I47</f>
        <v>465000</v>
      </c>
      <c r="J43" s="3"/>
      <c r="K43" s="3"/>
      <c r="L43" s="3"/>
      <c r="M43" s="3"/>
      <c r="N43" s="3"/>
    </row>
    <row r="44" spans="1:16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/>
      <c r="G44" s="7" t="s">
        <v>47</v>
      </c>
      <c r="H44" s="3"/>
      <c r="I44" s="3">
        <f>H45+H46</f>
        <v>450000</v>
      </c>
      <c r="J44" s="3"/>
      <c r="K44" s="3"/>
      <c r="L44" s="3"/>
      <c r="M44" s="3"/>
      <c r="N44" s="3"/>
    </row>
    <row r="45" spans="1:16" ht="22.5" x14ac:dyDescent="0.25">
      <c r="A45" s="6">
        <v>1</v>
      </c>
      <c r="B45" s="6">
        <v>1</v>
      </c>
      <c r="C45" s="6">
        <v>2</v>
      </c>
      <c r="D45" s="6">
        <v>2</v>
      </c>
      <c r="E45" s="6">
        <v>221</v>
      </c>
      <c r="F45" s="9" t="s">
        <v>26</v>
      </c>
      <c r="G45" s="7" t="s">
        <v>48</v>
      </c>
      <c r="H45" s="32">
        <v>250000</v>
      </c>
      <c r="I45" s="3"/>
      <c r="J45" s="3"/>
      <c r="K45" s="3"/>
      <c r="L45" s="3"/>
      <c r="M45" s="3"/>
      <c r="N45" s="3"/>
    </row>
    <row r="46" spans="1:16" ht="22.5" x14ac:dyDescent="0.25">
      <c r="A46" s="6">
        <v>1</v>
      </c>
      <c r="B46" s="6">
        <v>1</v>
      </c>
      <c r="C46" s="6">
        <v>2</v>
      </c>
      <c r="D46" s="6">
        <v>2</v>
      </c>
      <c r="E46" s="6">
        <v>221</v>
      </c>
      <c r="F46" s="9" t="s">
        <v>49</v>
      </c>
      <c r="G46" s="7" t="s">
        <v>50</v>
      </c>
      <c r="H46" s="32">
        <v>200000</v>
      </c>
      <c r="I46" s="3"/>
      <c r="J46" s="3"/>
      <c r="K46" s="3"/>
      <c r="L46" s="3"/>
      <c r="M46" s="3"/>
      <c r="N46" s="3"/>
    </row>
    <row r="47" spans="1:16" x14ac:dyDescent="0.25">
      <c r="A47" s="6">
        <v>1</v>
      </c>
      <c r="B47" s="6">
        <v>1</v>
      </c>
      <c r="C47" s="6">
        <v>2</v>
      </c>
      <c r="D47" s="6">
        <v>2</v>
      </c>
      <c r="E47" s="6">
        <v>223</v>
      </c>
      <c r="F47" s="9"/>
      <c r="G47" s="7" t="s">
        <v>51</v>
      </c>
      <c r="H47" s="3"/>
      <c r="I47" s="3">
        <f>H48</f>
        <v>15000</v>
      </c>
      <c r="J47" s="3"/>
      <c r="K47" s="3"/>
      <c r="L47" s="3"/>
      <c r="M47" s="3"/>
      <c r="N47" s="3"/>
    </row>
    <row r="48" spans="1:16" x14ac:dyDescent="0.25">
      <c r="A48" s="6">
        <v>1</v>
      </c>
      <c r="B48" s="6">
        <v>1</v>
      </c>
      <c r="C48" s="6">
        <v>2</v>
      </c>
      <c r="D48" s="6">
        <v>2</v>
      </c>
      <c r="E48" s="6">
        <v>223</v>
      </c>
      <c r="F48" s="9" t="s">
        <v>16</v>
      </c>
      <c r="G48" s="7" t="s">
        <v>51</v>
      </c>
      <c r="H48" s="32">
        <v>15000</v>
      </c>
      <c r="I48" s="3"/>
      <c r="J48" s="3"/>
      <c r="K48" s="3"/>
      <c r="L48" s="3"/>
      <c r="M48" s="3"/>
      <c r="N48" s="3"/>
    </row>
    <row r="49" spans="1:14" ht="24.75" customHeight="1" x14ac:dyDescent="0.25">
      <c r="A49" s="6">
        <v>1</v>
      </c>
      <c r="B49" s="6">
        <v>1</v>
      </c>
      <c r="C49" s="6">
        <v>2</v>
      </c>
      <c r="D49" s="6">
        <v>3</v>
      </c>
      <c r="E49" s="6"/>
      <c r="F49" s="9"/>
      <c r="G49" s="7" t="s">
        <v>52</v>
      </c>
      <c r="H49" s="3"/>
      <c r="I49" s="3">
        <f>I50+I52</f>
        <v>150000</v>
      </c>
      <c r="J49" s="3"/>
      <c r="K49" s="3"/>
      <c r="L49" s="3"/>
      <c r="M49" s="3"/>
      <c r="N49" s="3"/>
    </row>
    <row r="50" spans="1:14" ht="23.25" customHeight="1" x14ac:dyDescent="0.25">
      <c r="A50" s="6">
        <v>1</v>
      </c>
      <c r="B50" s="6">
        <v>1</v>
      </c>
      <c r="C50" s="6">
        <v>2</v>
      </c>
      <c r="D50" s="6">
        <v>3</v>
      </c>
      <c r="E50" s="6">
        <v>237</v>
      </c>
      <c r="F50" s="9"/>
      <c r="G50" s="7" t="s">
        <v>53</v>
      </c>
      <c r="H50" s="3"/>
      <c r="I50" s="3">
        <f>SUM(H51)</f>
        <v>150000</v>
      </c>
      <c r="J50" s="3"/>
      <c r="K50" s="3"/>
      <c r="L50" s="3"/>
      <c r="M50" s="3"/>
      <c r="N50" s="3"/>
    </row>
    <row r="51" spans="1:14" ht="23.25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237</v>
      </c>
      <c r="F51" s="9" t="s">
        <v>16</v>
      </c>
      <c r="G51" s="7" t="s">
        <v>53</v>
      </c>
      <c r="H51" s="32">
        <v>150000</v>
      </c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3</v>
      </c>
      <c r="E52" s="6">
        <v>239</v>
      </c>
      <c r="F52" s="9"/>
      <c r="G52" s="7" t="s">
        <v>54</v>
      </c>
      <c r="H52" s="3"/>
      <c r="I52" s="3">
        <v>0</v>
      </c>
      <c r="J52" s="3"/>
      <c r="K52" s="3"/>
      <c r="L52" s="3"/>
      <c r="M52" s="3"/>
      <c r="N52" s="3"/>
    </row>
    <row r="53" spans="1:14" ht="24" customHeight="1" x14ac:dyDescent="0.25">
      <c r="A53" s="6">
        <v>1</v>
      </c>
      <c r="B53" s="6">
        <v>1</v>
      </c>
      <c r="C53" s="6">
        <v>2</v>
      </c>
      <c r="D53" s="6">
        <v>3</v>
      </c>
      <c r="E53" s="6">
        <v>239</v>
      </c>
      <c r="F53" s="9" t="s">
        <v>23</v>
      </c>
      <c r="G53" s="7" t="s">
        <v>55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/>
      <c r="F54" s="9"/>
      <c r="G54" s="7" t="s">
        <v>56</v>
      </c>
      <c r="H54" s="3"/>
      <c r="I54" s="3">
        <f>I55+I57+I59</f>
        <v>352500</v>
      </c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244</v>
      </c>
      <c r="F55" s="9"/>
      <c r="G55" s="7" t="s">
        <v>57</v>
      </c>
      <c r="H55" s="3"/>
      <c r="I55" s="3">
        <f>SUM(H56)</f>
        <v>2500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244</v>
      </c>
      <c r="F56" s="9" t="s">
        <v>16</v>
      </c>
      <c r="G56" s="7" t="s">
        <v>57</v>
      </c>
      <c r="H56" s="32">
        <v>2500</v>
      </c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246</v>
      </c>
      <c r="F57" s="9"/>
      <c r="G57" s="7" t="s">
        <v>58</v>
      </c>
      <c r="H57" s="3"/>
      <c r="I57" s="3">
        <f t="shared" ref="I57:I59" si="0">H58</f>
        <v>100000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246</v>
      </c>
      <c r="F58" s="9" t="s">
        <v>16</v>
      </c>
      <c r="G58" s="7" t="s">
        <v>58</v>
      </c>
      <c r="H58" s="32">
        <v>100000</v>
      </c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4</v>
      </c>
      <c r="E59" s="6">
        <v>249</v>
      </c>
      <c r="F59" s="9"/>
      <c r="G59" s="7" t="s">
        <v>59</v>
      </c>
      <c r="H59" s="3"/>
      <c r="I59" s="3">
        <f t="shared" si="0"/>
        <v>250000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4</v>
      </c>
      <c r="E60" s="6">
        <v>249</v>
      </c>
      <c r="F60" s="9" t="s">
        <v>16</v>
      </c>
      <c r="G60" s="7" t="s">
        <v>59</v>
      </c>
      <c r="H60" s="32">
        <v>250000</v>
      </c>
      <c r="I60" s="3"/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/>
      <c r="F61" s="9"/>
      <c r="G61" s="7" t="s">
        <v>60</v>
      </c>
      <c r="H61" s="3"/>
      <c r="I61" s="3">
        <f>I62+I64</f>
        <v>103000</v>
      </c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253</v>
      </c>
      <c r="F62" s="9"/>
      <c r="G62" s="7" t="s">
        <v>61</v>
      </c>
      <c r="H62" s="3"/>
      <c r="I62" s="3">
        <f>H63</f>
        <v>100000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253</v>
      </c>
      <c r="F63" s="9" t="s">
        <v>16</v>
      </c>
      <c r="G63" s="7" t="s">
        <v>62</v>
      </c>
      <c r="H63" s="32">
        <v>100000</v>
      </c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5</v>
      </c>
      <c r="E64" s="6">
        <v>254</v>
      </c>
      <c r="F64" s="9"/>
      <c r="G64" s="7" t="s">
        <v>200</v>
      </c>
      <c r="H64" s="3"/>
      <c r="I64" s="3">
        <f>H65</f>
        <v>3000</v>
      </c>
      <c r="J64" s="3"/>
      <c r="K64" s="3"/>
      <c r="L64" s="3"/>
      <c r="M64" s="3"/>
      <c r="N64" s="3"/>
    </row>
    <row r="65" spans="1:16" x14ac:dyDescent="0.25">
      <c r="A65" s="6">
        <v>1</v>
      </c>
      <c r="B65" s="6">
        <v>1</v>
      </c>
      <c r="C65" s="6">
        <v>2</v>
      </c>
      <c r="D65" s="6">
        <v>5</v>
      </c>
      <c r="E65" s="6">
        <v>254</v>
      </c>
      <c r="F65" s="9" t="s">
        <v>16</v>
      </c>
      <c r="G65" s="7" t="s">
        <v>200</v>
      </c>
      <c r="H65" s="32">
        <v>3000</v>
      </c>
      <c r="I65" s="3"/>
      <c r="J65" s="3"/>
      <c r="K65" s="3"/>
      <c r="L65" s="3"/>
      <c r="M65" s="3"/>
      <c r="N65" s="3"/>
    </row>
    <row r="66" spans="1:16" x14ac:dyDescent="0.25">
      <c r="A66" s="6">
        <v>1</v>
      </c>
      <c r="B66" s="6">
        <v>1</v>
      </c>
      <c r="C66" s="6">
        <v>2</v>
      </c>
      <c r="D66" s="6">
        <v>6</v>
      </c>
      <c r="E66" s="6"/>
      <c r="F66" s="9"/>
      <c r="G66" s="7" t="s">
        <v>63</v>
      </c>
      <c r="H66" s="3"/>
      <c r="I66" s="3">
        <f>I67</f>
        <v>342560.01</v>
      </c>
      <c r="J66" s="3"/>
      <c r="K66" s="3"/>
      <c r="L66" s="3"/>
      <c r="M66" s="3"/>
      <c r="N66" s="3"/>
    </row>
    <row r="67" spans="1:16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/>
      <c r="G67" s="7" t="s">
        <v>63</v>
      </c>
      <c r="H67" s="3"/>
      <c r="I67" s="3">
        <f>H68+H69</f>
        <v>342560.01</v>
      </c>
      <c r="J67" s="3"/>
      <c r="K67" s="3"/>
      <c r="L67" s="3"/>
      <c r="M67" s="3"/>
      <c r="N67" s="3"/>
    </row>
    <row r="68" spans="1:16" ht="46.5" customHeight="1" x14ac:dyDescent="0.25">
      <c r="A68" s="6">
        <v>1</v>
      </c>
      <c r="B68" s="6">
        <v>1</v>
      </c>
      <c r="C68" s="6">
        <v>2</v>
      </c>
      <c r="D68" s="6">
        <v>6</v>
      </c>
      <c r="E68" s="6">
        <v>261</v>
      </c>
      <c r="F68" s="9" t="s">
        <v>16</v>
      </c>
      <c r="G68" s="7" t="s">
        <v>64</v>
      </c>
      <c r="H68" s="3"/>
      <c r="I68" s="3"/>
      <c r="J68" s="3"/>
      <c r="K68" s="3"/>
      <c r="L68" s="3"/>
      <c r="M68" s="3"/>
      <c r="N68" s="3"/>
    </row>
    <row r="69" spans="1:16" ht="36" customHeight="1" x14ac:dyDescent="0.25">
      <c r="A69" s="6">
        <v>1</v>
      </c>
      <c r="B69" s="6">
        <v>1</v>
      </c>
      <c r="C69" s="6">
        <v>2</v>
      </c>
      <c r="D69" s="6">
        <v>6</v>
      </c>
      <c r="E69" s="6">
        <v>261</v>
      </c>
      <c r="F69" s="9" t="s">
        <v>49</v>
      </c>
      <c r="G69" s="7" t="s">
        <v>65</v>
      </c>
      <c r="H69" s="32">
        <v>342560.01</v>
      </c>
      <c r="I69" s="3"/>
      <c r="J69" s="3"/>
      <c r="K69" s="3"/>
      <c r="L69" s="3"/>
      <c r="M69" s="3"/>
      <c r="N69" s="3"/>
    </row>
    <row r="70" spans="1:16" ht="22.5" customHeight="1" x14ac:dyDescent="0.25">
      <c r="A70" s="6">
        <v>1</v>
      </c>
      <c r="B70" s="6">
        <v>1</v>
      </c>
      <c r="C70" s="6">
        <v>2</v>
      </c>
      <c r="D70" s="6">
        <v>7</v>
      </c>
      <c r="E70" s="6"/>
      <c r="F70" s="6"/>
      <c r="G70" s="7" t="s">
        <v>66</v>
      </c>
      <c r="H70" s="3"/>
      <c r="I70" s="3">
        <f>I71+I73+I75+I77</f>
        <v>160000</v>
      </c>
      <c r="J70" s="3"/>
      <c r="K70" s="3"/>
      <c r="L70" s="3"/>
      <c r="M70" s="3"/>
      <c r="N70" s="3"/>
    </row>
    <row r="71" spans="1:16" x14ac:dyDescent="0.25">
      <c r="A71" s="6">
        <v>1</v>
      </c>
      <c r="B71" s="6">
        <v>1</v>
      </c>
      <c r="C71" s="6">
        <v>2</v>
      </c>
      <c r="D71" s="6">
        <v>7</v>
      </c>
      <c r="E71" s="6">
        <v>271</v>
      </c>
      <c r="F71" s="9"/>
      <c r="G71" s="7" t="s">
        <v>67</v>
      </c>
      <c r="H71" s="3"/>
      <c r="I71" s="3">
        <f>H72</f>
        <v>60000</v>
      </c>
      <c r="J71" s="3"/>
      <c r="K71" s="3"/>
      <c r="L71" s="3"/>
      <c r="M71" s="3"/>
      <c r="N71" s="3"/>
    </row>
    <row r="72" spans="1:16" x14ac:dyDescent="0.25">
      <c r="A72" s="6">
        <v>1</v>
      </c>
      <c r="B72" s="6">
        <v>1</v>
      </c>
      <c r="C72" s="6">
        <v>2</v>
      </c>
      <c r="D72" s="6">
        <v>7</v>
      </c>
      <c r="E72" s="6">
        <v>271</v>
      </c>
      <c r="F72" s="9" t="s">
        <v>16</v>
      </c>
      <c r="G72" s="7" t="s">
        <v>67</v>
      </c>
      <c r="H72" s="32">
        <v>60000</v>
      </c>
      <c r="I72" s="3"/>
      <c r="J72" s="3"/>
      <c r="K72" s="3"/>
      <c r="L72" s="3"/>
      <c r="M72" s="3"/>
      <c r="N72" s="3"/>
      <c r="P72" s="11"/>
    </row>
    <row r="73" spans="1:16" x14ac:dyDescent="0.25">
      <c r="A73" s="6">
        <v>1</v>
      </c>
      <c r="B73" s="6">
        <v>1</v>
      </c>
      <c r="C73" s="6">
        <v>2</v>
      </c>
      <c r="D73" s="6">
        <v>7</v>
      </c>
      <c r="E73" s="6">
        <v>272</v>
      </c>
      <c r="F73" s="9"/>
      <c r="G73" s="7" t="s">
        <v>68</v>
      </c>
      <c r="H73" s="3"/>
      <c r="I73" s="3">
        <f>H74</f>
        <v>0</v>
      </c>
      <c r="J73" s="3"/>
      <c r="K73" s="3"/>
      <c r="L73" s="3"/>
      <c r="M73" s="3"/>
      <c r="N73" s="3"/>
    </row>
    <row r="74" spans="1:16" x14ac:dyDescent="0.25">
      <c r="A74" s="6">
        <v>1</v>
      </c>
      <c r="B74" s="6">
        <v>1</v>
      </c>
      <c r="C74" s="6">
        <v>2</v>
      </c>
      <c r="D74" s="6">
        <v>7</v>
      </c>
      <c r="E74" s="6">
        <v>272</v>
      </c>
      <c r="F74" s="9" t="s">
        <v>16</v>
      </c>
      <c r="G74" s="7" t="s">
        <v>69</v>
      </c>
      <c r="H74" s="3">
        <v>0</v>
      </c>
      <c r="I74" s="3"/>
      <c r="J74" s="3"/>
      <c r="K74" s="3"/>
      <c r="L74" s="3"/>
      <c r="M74" s="3"/>
      <c r="N74" s="3"/>
    </row>
    <row r="75" spans="1:16" x14ac:dyDescent="0.25">
      <c r="A75" s="6">
        <v>1</v>
      </c>
      <c r="B75" s="6">
        <v>1</v>
      </c>
      <c r="C75" s="6">
        <v>2</v>
      </c>
      <c r="D75" s="6">
        <v>7</v>
      </c>
      <c r="E75" s="6">
        <v>274</v>
      </c>
      <c r="F75" s="9"/>
      <c r="G75" s="7" t="s">
        <v>70</v>
      </c>
      <c r="H75" s="3"/>
      <c r="I75" s="3">
        <f>H76</f>
        <v>100000</v>
      </c>
      <c r="J75" s="3"/>
      <c r="K75" s="3"/>
      <c r="L75" s="3"/>
      <c r="M75" s="3"/>
      <c r="N75" s="3"/>
    </row>
    <row r="76" spans="1:16" x14ac:dyDescent="0.25">
      <c r="A76" s="6">
        <v>1</v>
      </c>
      <c r="B76" s="6">
        <v>1</v>
      </c>
      <c r="C76" s="6">
        <v>2</v>
      </c>
      <c r="D76" s="6">
        <v>7</v>
      </c>
      <c r="E76" s="6">
        <v>274</v>
      </c>
      <c r="F76" s="9" t="s">
        <v>16</v>
      </c>
      <c r="G76" s="7" t="s">
        <v>70</v>
      </c>
      <c r="H76" s="32">
        <v>100000</v>
      </c>
      <c r="I76" s="3"/>
      <c r="J76" s="3"/>
      <c r="K76" s="3"/>
      <c r="L76" s="3"/>
      <c r="M76" s="3"/>
      <c r="N76" s="3"/>
    </row>
    <row r="77" spans="1:16" ht="24.75" customHeight="1" x14ac:dyDescent="0.25">
      <c r="A77" s="6">
        <v>1</v>
      </c>
      <c r="B77" s="6">
        <v>1</v>
      </c>
      <c r="C77" s="6">
        <v>2</v>
      </c>
      <c r="D77" s="6">
        <v>7</v>
      </c>
      <c r="E77" s="6">
        <v>275</v>
      </c>
      <c r="F77" s="9"/>
      <c r="G77" s="7" t="s">
        <v>71</v>
      </c>
      <c r="H77" s="3"/>
      <c r="I77" s="3"/>
      <c r="J77" s="3"/>
      <c r="K77" s="3"/>
      <c r="L77" s="3"/>
      <c r="M77" s="3"/>
      <c r="N77" s="3"/>
    </row>
    <row r="78" spans="1:16" ht="24.75" customHeight="1" x14ac:dyDescent="0.25">
      <c r="A78" s="6">
        <v>1</v>
      </c>
      <c r="B78" s="6">
        <v>1</v>
      </c>
      <c r="C78" s="6">
        <v>2</v>
      </c>
      <c r="D78" s="6">
        <v>7</v>
      </c>
      <c r="E78" s="6">
        <v>275</v>
      </c>
      <c r="F78" s="9" t="s">
        <v>16</v>
      </c>
      <c r="G78" s="7" t="s">
        <v>71</v>
      </c>
      <c r="H78" s="3"/>
      <c r="I78" s="3"/>
      <c r="J78" s="3"/>
      <c r="K78" s="3"/>
      <c r="L78" s="3"/>
      <c r="M78" s="3"/>
      <c r="N78" s="3"/>
    </row>
    <row r="79" spans="1:16" x14ac:dyDescent="0.25">
      <c r="A79" s="6">
        <v>1</v>
      </c>
      <c r="B79" s="6">
        <v>1</v>
      </c>
      <c r="C79" s="6">
        <v>2</v>
      </c>
      <c r="D79" s="6">
        <v>8</v>
      </c>
      <c r="E79" s="6"/>
      <c r="F79" s="9"/>
      <c r="G79" s="7" t="s">
        <v>72</v>
      </c>
      <c r="H79" s="3"/>
      <c r="I79" s="3"/>
      <c r="J79" s="3"/>
      <c r="K79" s="3"/>
      <c r="L79" s="3"/>
      <c r="M79" s="3"/>
      <c r="N79" s="3"/>
    </row>
    <row r="80" spans="1:16" x14ac:dyDescent="0.25">
      <c r="A80" s="6">
        <v>1</v>
      </c>
      <c r="B80" s="6">
        <v>1</v>
      </c>
      <c r="C80" s="6">
        <v>2</v>
      </c>
      <c r="D80" s="6">
        <v>8</v>
      </c>
      <c r="E80" s="6">
        <v>283</v>
      </c>
      <c r="F80" s="9"/>
      <c r="G80" s="7" t="s">
        <v>73</v>
      </c>
      <c r="H80" s="3"/>
      <c r="I80" s="3"/>
      <c r="J80" s="3"/>
      <c r="K80" s="3"/>
      <c r="L80" s="3"/>
      <c r="M80" s="3"/>
      <c r="N80" s="3"/>
    </row>
    <row r="81" spans="1:17" x14ac:dyDescent="0.25">
      <c r="A81" s="6">
        <v>1</v>
      </c>
      <c r="B81" s="6">
        <v>1</v>
      </c>
      <c r="C81" s="6">
        <v>2</v>
      </c>
      <c r="D81" s="6">
        <v>8</v>
      </c>
      <c r="E81" s="6">
        <v>283</v>
      </c>
      <c r="F81" s="9" t="s">
        <v>16</v>
      </c>
      <c r="G81" s="7" t="s">
        <v>74</v>
      </c>
      <c r="H81" s="3"/>
      <c r="I81" s="3"/>
      <c r="J81" s="3"/>
      <c r="K81" s="3"/>
      <c r="L81" s="3"/>
      <c r="M81" s="3"/>
      <c r="N81" s="3"/>
    </row>
    <row r="82" spans="1:17" x14ac:dyDescent="0.25">
      <c r="A82" s="6">
        <v>1</v>
      </c>
      <c r="B82" s="6">
        <v>1</v>
      </c>
      <c r="C82" s="6">
        <v>2</v>
      </c>
      <c r="D82" s="6">
        <v>9</v>
      </c>
      <c r="E82" s="6"/>
      <c r="F82" s="9"/>
      <c r="G82" s="7" t="s">
        <v>75</v>
      </c>
      <c r="H82" s="3"/>
      <c r="I82" s="3">
        <f>I83+I87</f>
        <v>185000</v>
      </c>
      <c r="J82" s="3"/>
      <c r="K82" s="3"/>
      <c r="L82" s="3"/>
      <c r="M82" s="3"/>
      <c r="N82" s="3"/>
    </row>
    <row r="83" spans="1:17" x14ac:dyDescent="0.25">
      <c r="A83" s="6">
        <v>1</v>
      </c>
      <c r="B83" s="6">
        <v>1</v>
      </c>
      <c r="C83" s="6">
        <v>2</v>
      </c>
      <c r="D83" s="6">
        <v>9</v>
      </c>
      <c r="E83" s="6">
        <v>291</v>
      </c>
      <c r="F83" s="9"/>
      <c r="G83" s="7" t="s">
        <v>76</v>
      </c>
      <c r="H83" s="3"/>
      <c r="I83" s="3">
        <f>SUM(H84:H86)</f>
        <v>85000</v>
      </c>
      <c r="J83" s="3"/>
      <c r="K83" s="3"/>
      <c r="L83" s="3"/>
      <c r="M83" s="3"/>
      <c r="N83" s="3"/>
    </row>
    <row r="84" spans="1:17" x14ac:dyDescent="0.25">
      <c r="A84" s="6">
        <v>1</v>
      </c>
      <c r="B84" s="6">
        <v>1</v>
      </c>
      <c r="C84" s="6">
        <v>2</v>
      </c>
      <c r="D84" s="6">
        <v>9</v>
      </c>
      <c r="E84" s="6">
        <v>291</v>
      </c>
      <c r="F84" s="9" t="s">
        <v>16</v>
      </c>
      <c r="G84" s="7" t="s">
        <v>76</v>
      </c>
      <c r="H84" s="32">
        <v>80000</v>
      </c>
      <c r="I84" s="3"/>
      <c r="J84" s="3"/>
      <c r="K84" s="3"/>
      <c r="L84" s="3"/>
      <c r="M84" s="3"/>
      <c r="N84" s="3"/>
    </row>
    <row r="85" spans="1:17" x14ac:dyDescent="0.25">
      <c r="A85" s="6"/>
      <c r="B85" s="6"/>
      <c r="C85" s="6"/>
      <c r="D85" s="6">
        <v>9</v>
      </c>
      <c r="E85" s="6">
        <v>292</v>
      </c>
      <c r="F85" s="9"/>
      <c r="G85" s="39" t="s">
        <v>271</v>
      </c>
      <c r="H85" s="32"/>
      <c r="I85" s="3"/>
      <c r="J85" s="3"/>
      <c r="K85" s="3"/>
      <c r="L85" s="3"/>
      <c r="M85" s="3"/>
      <c r="N85" s="3"/>
    </row>
    <row r="86" spans="1:17" x14ac:dyDescent="0.25">
      <c r="A86" s="6"/>
      <c r="B86" s="6"/>
      <c r="C86" s="6"/>
      <c r="D86" s="6">
        <v>9</v>
      </c>
      <c r="E86" s="6">
        <v>292</v>
      </c>
      <c r="F86" s="9" t="s">
        <v>16</v>
      </c>
      <c r="G86" s="39" t="s">
        <v>271</v>
      </c>
      <c r="H86" s="32">
        <v>5000</v>
      </c>
      <c r="I86" s="3"/>
      <c r="J86" s="3"/>
      <c r="K86" s="3"/>
      <c r="L86" s="3"/>
      <c r="M86" s="3"/>
      <c r="N86" s="3"/>
    </row>
    <row r="87" spans="1:17" x14ac:dyDescent="0.25">
      <c r="A87" s="6">
        <v>1</v>
      </c>
      <c r="B87" s="6">
        <v>1</v>
      </c>
      <c r="C87" s="6">
        <v>2</v>
      </c>
      <c r="D87" s="6">
        <v>9</v>
      </c>
      <c r="E87" s="6">
        <v>296</v>
      </c>
      <c r="F87" s="9"/>
      <c r="G87" s="7" t="s">
        <v>270</v>
      </c>
      <c r="H87" s="3"/>
      <c r="I87" s="3">
        <f>H88</f>
        <v>100000</v>
      </c>
      <c r="J87" s="3"/>
      <c r="K87" s="3"/>
      <c r="L87" s="3"/>
      <c r="M87" s="3"/>
      <c r="N87" s="3"/>
    </row>
    <row r="88" spans="1:17" x14ac:dyDescent="0.25">
      <c r="A88" s="6">
        <v>1</v>
      </c>
      <c r="B88" s="6">
        <v>1</v>
      </c>
      <c r="C88" s="6">
        <v>2</v>
      </c>
      <c r="D88" s="6">
        <v>9</v>
      </c>
      <c r="E88" s="6">
        <v>296</v>
      </c>
      <c r="F88" s="9" t="s">
        <v>16</v>
      </c>
      <c r="G88" s="39" t="s">
        <v>270</v>
      </c>
      <c r="H88" s="32">
        <v>100000</v>
      </c>
      <c r="I88" s="3"/>
      <c r="J88" s="3"/>
      <c r="K88" s="3"/>
      <c r="L88" s="3"/>
      <c r="M88" s="3"/>
      <c r="N88" s="3"/>
    </row>
    <row r="89" spans="1:17" x14ac:dyDescent="0.25">
      <c r="A89" s="6"/>
      <c r="B89" s="6"/>
      <c r="C89" s="6"/>
      <c r="D89" s="6"/>
      <c r="E89" s="6"/>
      <c r="F89" s="9"/>
      <c r="H89" s="32"/>
      <c r="I89" s="3"/>
      <c r="J89" s="3"/>
      <c r="K89" s="3"/>
      <c r="L89" s="3"/>
      <c r="M89" s="3"/>
      <c r="N89" s="3"/>
    </row>
    <row r="90" spans="1:17" x14ac:dyDescent="0.25">
      <c r="A90" s="6"/>
      <c r="B90" s="6"/>
      <c r="C90" s="6"/>
      <c r="D90" s="6"/>
      <c r="E90" s="6"/>
      <c r="F90" s="9"/>
      <c r="G90" s="39"/>
      <c r="H90" s="32"/>
      <c r="I90" s="3"/>
      <c r="J90" s="3"/>
      <c r="K90" s="3"/>
      <c r="L90" s="3"/>
      <c r="M90" s="3"/>
      <c r="N90" s="3"/>
    </row>
    <row r="91" spans="1:17" x14ac:dyDescent="0.25">
      <c r="A91" s="6"/>
      <c r="B91" s="6"/>
      <c r="C91" s="6"/>
      <c r="D91" s="6"/>
      <c r="E91" s="6"/>
      <c r="F91" s="9"/>
      <c r="G91" s="39"/>
      <c r="H91" s="32"/>
      <c r="I91" s="3"/>
      <c r="J91" s="3"/>
      <c r="K91" s="3"/>
      <c r="L91" s="3"/>
      <c r="M91" s="3"/>
      <c r="N91" s="3"/>
    </row>
    <row r="92" spans="1:17" x14ac:dyDescent="0.25">
      <c r="A92" s="6"/>
      <c r="B92" s="6"/>
      <c r="C92" s="6"/>
      <c r="D92" s="6"/>
      <c r="E92" s="6"/>
      <c r="F92" s="9"/>
      <c r="G92" s="39"/>
      <c r="H92" s="32"/>
      <c r="I92" s="3"/>
      <c r="J92" s="3"/>
      <c r="K92" s="3"/>
      <c r="L92" s="3"/>
      <c r="M92" s="3"/>
      <c r="N92" s="3"/>
    </row>
    <row r="93" spans="1:17" x14ac:dyDescent="0.25">
      <c r="A93" s="6"/>
      <c r="B93" s="6"/>
      <c r="C93" s="6"/>
      <c r="D93" s="6"/>
      <c r="E93" s="6"/>
      <c r="F93" s="9"/>
      <c r="G93" s="39"/>
      <c r="H93" s="32"/>
      <c r="I93" s="3"/>
      <c r="J93" s="3"/>
      <c r="K93" s="3"/>
      <c r="L93" s="3"/>
      <c r="M93" s="3"/>
      <c r="N93" s="3"/>
    </row>
    <row r="94" spans="1:17" x14ac:dyDescent="0.25">
      <c r="A94" s="6"/>
      <c r="B94" s="6"/>
      <c r="C94" s="6"/>
      <c r="D94" s="6"/>
      <c r="E94" s="6"/>
      <c r="F94" s="9"/>
      <c r="G94" s="39"/>
      <c r="H94" s="32"/>
      <c r="I94" s="3"/>
      <c r="J94" s="3"/>
      <c r="K94" s="3"/>
      <c r="L94" s="3"/>
      <c r="M94" s="3"/>
      <c r="N94" s="3"/>
    </row>
    <row r="95" spans="1:17" x14ac:dyDescent="0.25">
      <c r="A95" s="6">
        <v>1</v>
      </c>
      <c r="B95" s="6">
        <v>1</v>
      </c>
      <c r="C95" s="6">
        <v>3</v>
      </c>
      <c r="D95" s="6"/>
      <c r="E95" s="6"/>
      <c r="F95" s="9"/>
      <c r="G95" s="7" t="s">
        <v>78</v>
      </c>
      <c r="H95" s="3"/>
      <c r="I95" s="4">
        <f>I96+I114+I123+I136+I143+I153+I158+I170+I183</f>
        <v>2025111.95</v>
      </c>
      <c r="J95" s="3"/>
      <c r="K95" s="3"/>
      <c r="L95" s="3"/>
      <c r="M95" s="3"/>
      <c r="N95" s="3"/>
      <c r="P95" s="11"/>
      <c r="Q95" s="11"/>
    </row>
    <row r="96" spans="1:17" x14ac:dyDescent="0.25">
      <c r="A96" s="6">
        <v>1</v>
      </c>
      <c r="B96" s="6">
        <v>1</v>
      </c>
      <c r="C96" s="6">
        <v>3</v>
      </c>
      <c r="D96" s="6">
        <v>1</v>
      </c>
      <c r="E96" s="6"/>
      <c r="F96" s="9"/>
      <c r="G96" s="7" t="s">
        <v>79</v>
      </c>
      <c r="H96" s="3"/>
      <c r="I96" s="3">
        <f>I97+I100+I102+I104+I106+I110+I112</f>
        <v>436667.47000000003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311</v>
      </c>
      <c r="F97" s="6"/>
      <c r="G97" s="7" t="s">
        <v>80</v>
      </c>
      <c r="H97" s="3"/>
      <c r="I97" s="3">
        <f>H98+H99</f>
        <v>335721.76</v>
      </c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311</v>
      </c>
      <c r="F98" s="9" t="s">
        <v>16</v>
      </c>
      <c r="G98" s="7" t="s">
        <v>80</v>
      </c>
      <c r="H98" s="32">
        <f>275418.11+60303.65</f>
        <v>335721.76</v>
      </c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311</v>
      </c>
      <c r="F99" s="9" t="s">
        <v>26</v>
      </c>
      <c r="G99" s="7" t="s">
        <v>81</v>
      </c>
      <c r="H99" s="3">
        <v>0</v>
      </c>
      <c r="I99" s="3"/>
      <c r="J99" s="3"/>
      <c r="K99" s="3"/>
      <c r="L99" s="3"/>
      <c r="M99" s="3"/>
      <c r="N99" s="3"/>
    </row>
    <row r="100" spans="1:14" x14ac:dyDescent="0.25">
      <c r="A100" s="6">
        <v>1</v>
      </c>
      <c r="B100" s="6">
        <v>1</v>
      </c>
      <c r="C100" s="6">
        <v>3</v>
      </c>
      <c r="D100" s="6">
        <v>1</v>
      </c>
      <c r="E100" s="6">
        <v>312</v>
      </c>
      <c r="F100" s="9"/>
      <c r="G100" s="7" t="s">
        <v>82</v>
      </c>
      <c r="H100" s="3"/>
      <c r="I100" s="3">
        <f>H101</f>
        <v>3500</v>
      </c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312</v>
      </c>
      <c r="F101" s="9" t="s">
        <v>16</v>
      </c>
      <c r="G101" s="7" t="s">
        <v>83</v>
      </c>
      <c r="H101" s="32">
        <v>3500</v>
      </c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313</v>
      </c>
      <c r="F102" s="9"/>
      <c r="G102" s="7" t="s">
        <v>84</v>
      </c>
      <c r="H102" s="3"/>
      <c r="I102" s="3">
        <f>H103</f>
        <v>30000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313</v>
      </c>
      <c r="F103" s="9" t="s">
        <v>16</v>
      </c>
      <c r="G103" s="7" t="s">
        <v>85</v>
      </c>
      <c r="H103" s="32">
        <v>30000</v>
      </c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1</v>
      </c>
      <c r="E104" s="6">
        <v>314</v>
      </c>
      <c r="F104" s="9"/>
      <c r="G104" s="7" t="s">
        <v>86</v>
      </c>
      <c r="H104" s="3"/>
      <c r="I104" s="3">
        <f>H105</f>
        <v>4000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1</v>
      </c>
      <c r="E105" s="6">
        <v>314</v>
      </c>
      <c r="F105" s="9" t="s">
        <v>16</v>
      </c>
      <c r="G105" s="7" t="s">
        <v>87</v>
      </c>
      <c r="H105" s="32">
        <v>4000</v>
      </c>
      <c r="I105" s="3"/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1</v>
      </c>
      <c r="E106" s="6">
        <v>315</v>
      </c>
      <c r="F106" s="9"/>
      <c r="G106" s="7" t="s">
        <v>88</v>
      </c>
      <c r="H106" s="3"/>
      <c r="I106" s="3">
        <f>H107</f>
        <v>10000</v>
      </c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1</v>
      </c>
      <c r="E107" s="6">
        <v>315</v>
      </c>
      <c r="F107" s="9" t="s">
        <v>16</v>
      </c>
      <c r="G107" s="7" t="s">
        <v>89</v>
      </c>
      <c r="H107" s="32">
        <v>10000</v>
      </c>
      <c r="I107" s="3"/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1</v>
      </c>
      <c r="E108" s="6">
        <v>316</v>
      </c>
      <c r="F108" s="9"/>
      <c r="G108" s="7" t="s">
        <v>90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1</v>
      </c>
      <c r="E109" s="6">
        <v>316</v>
      </c>
      <c r="F109" s="9" t="s">
        <v>16</v>
      </c>
      <c r="G109" s="7" t="s">
        <v>91</v>
      </c>
      <c r="H109" s="3">
        <v>0</v>
      </c>
      <c r="I109" s="3"/>
      <c r="J109" s="3"/>
      <c r="K109" s="3"/>
      <c r="L109" s="3"/>
      <c r="M109" s="3"/>
      <c r="N109" s="3"/>
    </row>
    <row r="110" spans="1:14" ht="24" customHeight="1" x14ac:dyDescent="0.25">
      <c r="A110" s="6">
        <v>1</v>
      </c>
      <c r="B110" s="6">
        <v>1</v>
      </c>
      <c r="C110" s="6">
        <v>3</v>
      </c>
      <c r="D110" s="6">
        <v>1</v>
      </c>
      <c r="E110" s="6">
        <v>317</v>
      </c>
      <c r="F110" s="9"/>
      <c r="G110" s="7" t="s">
        <v>92</v>
      </c>
      <c r="H110" s="3"/>
      <c r="I110" s="3">
        <f>H111</f>
        <v>45445.71</v>
      </c>
      <c r="J110" s="3"/>
      <c r="K110" s="3"/>
      <c r="L110" s="3"/>
      <c r="M110" s="3"/>
      <c r="N110" s="3"/>
    </row>
    <row r="111" spans="1:14" x14ac:dyDescent="0.25">
      <c r="A111" s="6">
        <v>1</v>
      </c>
      <c r="B111" s="6">
        <v>1</v>
      </c>
      <c r="C111" s="6">
        <v>3</v>
      </c>
      <c r="D111" s="6">
        <v>1</v>
      </c>
      <c r="E111" s="6">
        <v>317</v>
      </c>
      <c r="F111" s="9" t="s">
        <v>16</v>
      </c>
      <c r="G111" s="7" t="s">
        <v>93</v>
      </c>
      <c r="H111" s="32">
        <v>45445.71</v>
      </c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1</v>
      </c>
      <c r="E112" s="6">
        <v>319</v>
      </c>
      <c r="F112" s="9"/>
      <c r="G112" s="7" t="s">
        <v>94</v>
      </c>
      <c r="H112" s="3"/>
      <c r="I112" s="3">
        <f>H113</f>
        <v>8000</v>
      </c>
      <c r="J112" s="3"/>
      <c r="K112" s="3"/>
      <c r="L112" s="3"/>
      <c r="M112" s="3"/>
      <c r="N112" s="3"/>
    </row>
    <row r="113" spans="1:14" x14ac:dyDescent="0.25">
      <c r="A113" s="6">
        <v>1</v>
      </c>
      <c r="B113" s="6">
        <v>1</v>
      </c>
      <c r="C113" s="6">
        <v>3</v>
      </c>
      <c r="D113" s="6">
        <v>1</v>
      </c>
      <c r="E113" s="6">
        <v>319</v>
      </c>
      <c r="F113" s="9" t="s">
        <v>16</v>
      </c>
      <c r="G113" s="7" t="s">
        <v>95</v>
      </c>
      <c r="H113" s="32">
        <v>8000</v>
      </c>
      <c r="I113" s="3"/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2</v>
      </c>
      <c r="E114" s="6"/>
      <c r="F114" s="9"/>
      <c r="G114" s="7" t="s">
        <v>96</v>
      </c>
      <c r="H114" s="3"/>
      <c r="I114" s="3">
        <f>I115+I117+I119+I121</f>
        <v>288891.42000000004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2</v>
      </c>
      <c r="E115" s="6">
        <v>321</v>
      </c>
      <c r="F115" s="9"/>
      <c r="G115" s="7" t="s">
        <v>97</v>
      </c>
      <c r="H115" s="3"/>
      <c r="I115" s="3">
        <f>H116</f>
        <v>18000</v>
      </c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2</v>
      </c>
      <c r="E116" s="6">
        <v>321</v>
      </c>
      <c r="F116" s="9" t="s">
        <v>16</v>
      </c>
      <c r="G116" s="7" t="s">
        <v>98</v>
      </c>
      <c r="H116" s="32">
        <v>18000</v>
      </c>
      <c r="I116" s="3"/>
      <c r="J116" s="3"/>
      <c r="K116" s="3"/>
      <c r="L116" s="3"/>
      <c r="M116" s="3"/>
      <c r="N116" s="3"/>
    </row>
    <row r="117" spans="1:14" x14ac:dyDescent="0.25">
      <c r="A117" s="6">
        <v>1</v>
      </c>
      <c r="B117" s="6">
        <v>1</v>
      </c>
      <c r="C117" s="6">
        <v>3</v>
      </c>
      <c r="D117" s="6">
        <v>2</v>
      </c>
      <c r="E117" s="6">
        <v>322</v>
      </c>
      <c r="F117" s="9"/>
      <c r="G117" s="7" t="s">
        <v>99</v>
      </c>
      <c r="H117" s="3"/>
      <c r="I117" s="3">
        <f>H118</f>
        <v>95445.71</v>
      </c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2</v>
      </c>
      <c r="E118" s="6">
        <v>322</v>
      </c>
      <c r="F118" s="9" t="s">
        <v>16</v>
      </c>
      <c r="G118" s="7" t="s">
        <v>99</v>
      </c>
      <c r="H118" s="32">
        <v>95445.71</v>
      </c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2</v>
      </c>
      <c r="E119" s="6">
        <v>325</v>
      </c>
      <c r="F119" s="9"/>
      <c r="G119" s="7" t="s">
        <v>201</v>
      </c>
      <c r="H119" s="3"/>
      <c r="I119" s="3">
        <f>H120</f>
        <v>160000</v>
      </c>
      <c r="J119" s="3"/>
      <c r="K119" s="3"/>
      <c r="L119" s="3"/>
      <c r="M119" s="3"/>
      <c r="N119" s="3"/>
    </row>
    <row r="120" spans="1:14" ht="32.25" customHeight="1" x14ac:dyDescent="0.25">
      <c r="A120" s="6">
        <v>1</v>
      </c>
      <c r="B120" s="6">
        <v>1</v>
      </c>
      <c r="C120" s="6">
        <v>3</v>
      </c>
      <c r="D120" s="6">
        <v>2</v>
      </c>
      <c r="E120" s="6">
        <v>325</v>
      </c>
      <c r="F120" s="9" t="s">
        <v>23</v>
      </c>
      <c r="G120" s="7" t="s">
        <v>202</v>
      </c>
      <c r="H120" s="32">
        <v>160000</v>
      </c>
      <c r="I120" s="3"/>
      <c r="J120" s="3"/>
      <c r="K120" s="3"/>
      <c r="L120" s="3"/>
      <c r="M120" s="3"/>
      <c r="N120" s="3"/>
    </row>
    <row r="121" spans="1:14" ht="28.5" customHeight="1" x14ac:dyDescent="0.25">
      <c r="A121" s="6">
        <v>1</v>
      </c>
      <c r="B121" s="6">
        <v>1</v>
      </c>
      <c r="C121" s="6">
        <v>3</v>
      </c>
      <c r="D121" s="6">
        <v>2</v>
      </c>
      <c r="E121" s="6">
        <v>326</v>
      </c>
      <c r="F121" s="9"/>
      <c r="G121" s="7" t="s">
        <v>100</v>
      </c>
      <c r="H121" s="3"/>
      <c r="I121" s="3">
        <f>H122</f>
        <v>15445.71</v>
      </c>
      <c r="J121" s="3"/>
      <c r="K121" s="3"/>
      <c r="L121" s="3"/>
      <c r="M121" s="3"/>
      <c r="N121" s="3"/>
    </row>
    <row r="122" spans="1:14" x14ac:dyDescent="0.25">
      <c r="A122" s="6">
        <v>1</v>
      </c>
      <c r="B122" s="6">
        <v>1</v>
      </c>
      <c r="C122" s="6">
        <v>3</v>
      </c>
      <c r="D122" s="6">
        <v>2</v>
      </c>
      <c r="E122" s="6">
        <v>326</v>
      </c>
      <c r="F122" s="9" t="s">
        <v>16</v>
      </c>
      <c r="G122" s="7" t="s">
        <v>101</v>
      </c>
      <c r="H122" s="32">
        <v>15445.71</v>
      </c>
      <c r="I122" s="3"/>
      <c r="J122" s="3"/>
      <c r="K122" s="3"/>
      <c r="L122" s="3"/>
      <c r="M122" s="3"/>
      <c r="N122" s="3"/>
    </row>
    <row r="123" spans="1:14" ht="24" customHeight="1" x14ac:dyDescent="0.25">
      <c r="A123" s="6">
        <v>1</v>
      </c>
      <c r="B123" s="6">
        <v>1</v>
      </c>
      <c r="C123" s="6">
        <v>3</v>
      </c>
      <c r="D123" s="6">
        <v>3</v>
      </c>
      <c r="E123" s="6"/>
      <c r="F123" s="9"/>
      <c r="G123" s="7" t="s">
        <v>102</v>
      </c>
      <c r="H123" s="3"/>
      <c r="I123" s="3">
        <f>I124+I127+I129+I131+I134</f>
        <v>253727.5</v>
      </c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331</v>
      </c>
      <c r="F124" s="9"/>
      <c r="G124" s="7" t="s">
        <v>103</v>
      </c>
      <c r="H124" s="3"/>
      <c r="I124" s="3">
        <f>H125+H126</f>
        <v>50000</v>
      </c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331</v>
      </c>
      <c r="F125" s="9" t="s">
        <v>16</v>
      </c>
      <c r="G125" s="7" t="s">
        <v>103</v>
      </c>
      <c r="H125" s="32">
        <v>50000</v>
      </c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3</v>
      </c>
      <c r="E126" s="6">
        <v>331</v>
      </c>
      <c r="F126" s="9" t="s">
        <v>49</v>
      </c>
      <c r="G126" s="7" t="s">
        <v>104</v>
      </c>
      <c r="H126" s="3"/>
      <c r="I126" s="3"/>
      <c r="J126" s="3"/>
      <c r="K126" s="3"/>
      <c r="L126" s="3"/>
      <c r="M126" s="3"/>
      <c r="N126" s="3"/>
    </row>
    <row r="127" spans="1:14" ht="22.5" x14ac:dyDescent="0.25">
      <c r="A127" s="6">
        <v>1</v>
      </c>
      <c r="B127" s="6">
        <v>1</v>
      </c>
      <c r="C127" s="6">
        <v>3</v>
      </c>
      <c r="D127" s="6">
        <v>3</v>
      </c>
      <c r="E127" s="6">
        <v>333</v>
      </c>
      <c r="F127" s="9"/>
      <c r="G127" s="7" t="s">
        <v>105</v>
      </c>
      <c r="H127" s="32"/>
      <c r="I127" s="3">
        <f>H128</f>
        <v>30000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3</v>
      </c>
      <c r="E128" s="6">
        <v>333</v>
      </c>
      <c r="F128" s="9" t="s">
        <v>16</v>
      </c>
      <c r="G128" s="7" t="s">
        <v>106</v>
      </c>
      <c r="H128" s="32">
        <v>30000</v>
      </c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3</v>
      </c>
      <c r="E129" s="6">
        <v>334</v>
      </c>
      <c r="F129" s="9"/>
      <c r="G129" s="7" t="s">
        <v>203</v>
      </c>
      <c r="H129" s="3"/>
      <c r="I129" s="3">
        <f>H130</f>
        <v>35000</v>
      </c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3</v>
      </c>
      <c r="E130" s="6">
        <v>334</v>
      </c>
      <c r="F130" s="9" t="s">
        <v>16</v>
      </c>
      <c r="G130" s="7" t="s">
        <v>203</v>
      </c>
      <c r="H130" s="32">
        <v>35000</v>
      </c>
      <c r="I130" s="3"/>
      <c r="J130" s="3"/>
      <c r="K130" s="3"/>
      <c r="L130" s="3"/>
      <c r="M130" s="3"/>
      <c r="N130" s="3"/>
    </row>
    <row r="131" spans="1:14" ht="25.5" customHeight="1" x14ac:dyDescent="0.25">
      <c r="A131" s="6">
        <v>1</v>
      </c>
      <c r="B131" s="6">
        <v>1</v>
      </c>
      <c r="C131" s="6">
        <v>3</v>
      </c>
      <c r="D131" s="6">
        <v>3</v>
      </c>
      <c r="E131" s="6">
        <v>336</v>
      </c>
      <c r="F131" s="9"/>
      <c r="G131" s="7" t="s">
        <v>107</v>
      </c>
      <c r="H131" s="3"/>
      <c r="I131" s="3">
        <f>H132+H133</f>
        <v>133227.5</v>
      </c>
      <c r="J131" s="3"/>
      <c r="K131" s="3"/>
      <c r="L131" s="3"/>
      <c r="M131" s="3"/>
      <c r="N131" s="3"/>
    </row>
    <row r="132" spans="1:14" ht="37.5" customHeight="1" x14ac:dyDescent="0.25">
      <c r="A132" s="6">
        <v>1</v>
      </c>
      <c r="B132" s="6">
        <v>1</v>
      </c>
      <c r="C132" s="6">
        <v>3</v>
      </c>
      <c r="D132" s="6">
        <v>3</v>
      </c>
      <c r="E132" s="6">
        <v>336</v>
      </c>
      <c r="F132" s="9" t="s">
        <v>26</v>
      </c>
      <c r="G132" s="7" t="s">
        <v>108</v>
      </c>
      <c r="H132" s="32">
        <v>54900</v>
      </c>
      <c r="I132" s="3"/>
      <c r="J132" s="3"/>
      <c r="K132" s="3"/>
      <c r="L132" s="3"/>
      <c r="M132" s="3"/>
      <c r="N132" s="3"/>
    </row>
    <row r="133" spans="1:14" ht="33.75" customHeight="1" x14ac:dyDescent="0.25">
      <c r="A133" s="6">
        <v>1</v>
      </c>
      <c r="B133" s="6">
        <v>1</v>
      </c>
      <c r="C133" s="6">
        <v>3</v>
      </c>
      <c r="D133" s="6">
        <v>3</v>
      </c>
      <c r="E133" s="6">
        <v>336</v>
      </c>
      <c r="F133" s="9" t="s">
        <v>49</v>
      </c>
      <c r="G133" s="7" t="s">
        <v>109</v>
      </c>
      <c r="H133" s="32">
        <v>78327.5</v>
      </c>
      <c r="I133" s="3"/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3</v>
      </c>
      <c r="E134" s="6">
        <v>339</v>
      </c>
      <c r="F134" s="9"/>
      <c r="G134" s="7" t="s">
        <v>110</v>
      </c>
      <c r="H134" s="3"/>
      <c r="I134" s="3">
        <f>H135</f>
        <v>5500</v>
      </c>
      <c r="J134" s="3"/>
      <c r="K134" s="3"/>
      <c r="L134" s="3"/>
      <c r="M134" s="3"/>
      <c r="N134" s="3"/>
    </row>
    <row r="135" spans="1:14" x14ac:dyDescent="0.25">
      <c r="A135" s="6">
        <v>1</v>
      </c>
      <c r="B135" s="6">
        <v>1</v>
      </c>
      <c r="C135" s="6">
        <v>3</v>
      </c>
      <c r="D135" s="6">
        <v>3</v>
      </c>
      <c r="E135" s="6">
        <v>339</v>
      </c>
      <c r="F135" s="9" t="s">
        <v>16</v>
      </c>
      <c r="G135" s="7" t="s">
        <v>111</v>
      </c>
      <c r="H135" s="32">
        <v>5500</v>
      </c>
      <c r="I135" s="3"/>
      <c r="J135" s="3"/>
      <c r="K135" s="3"/>
      <c r="L135" s="3"/>
      <c r="M135" s="3"/>
      <c r="N135" s="3"/>
    </row>
    <row r="136" spans="1:14" x14ac:dyDescent="0.25">
      <c r="A136" s="6">
        <v>1</v>
      </c>
      <c r="B136" s="6">
        <v>1</v>
      </c>
      <c r="C136" s="6">
        <v>3</v>
      </c>
      <c r="D136" s="6">
        <v>4</v>
      </c>
      <c r="E136" s="6"/>
      <c r="F136" s="9"/>
      <c r="G136" s="7" t="s">
        <v>112</v>
      </c>
      <c r="H136" s="3"/>
      <c r="I136" s="3">
        <f>I137+I139+I141</f>
        <v>91250</v>
      </c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4</v>
      </c>
      <c r="E137" s="6">
        <v>341</v>
      </c>
      <c r="F137" s="9"/>
      <c r="G137" s="7" t="s">
        <v>113</v>
      </c>
      <c r="H137" s="3"/>
      <c r="I137" s="3">
        <f>H138</f>
        <v>31250</v>
      </c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4</v>
      </c>
      <c r="E138" s="6">
        <v>341</v>
      </c>
      <c r="F138" s="9" t="s">
        <v>16</v>
      </c>
      <c r="G138" s="7" t="s">
        <v>114</v>
      </c>
      <c r="H138" s="32">
        <v>31250</v>
      </c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4</v>
      </c>
      <c r="E139" s="6">
        <v>345</v>
      </c>
      <c r="F139" s="9"/>
      <c r="G139" s="7" t="s">
        <v>115</v>
      </c>
      <c r="H139" s="3"/>
      <c r="I139" s="3">
        <f>H140</f>
        <v>35000</v>
      </c>
      <c r="J139" s="3"/>
      <c r="K139" s="3"/>
      <c r="L139" s="3"/>
      <c r="M139" s="3"/>
      <c r="N139" s="3"/>
    </row>
    <row r="140" spans="1:14" x14ac:dyDescent="0.25">
      <c r="A140" s="6">
        <v>1</v>
      </c>
      <c r="B140" s="6">
        <v>1</v>
      </c>
      <c r="C140" s="6">
        <v>3</v>
      </c>
      <c r="D140" s="6">
        <v>4</v>
      </c>
      <c r="E140" s="6">
        <v>345</v>
      </c>
      <c r="F140" s="9" t="s">
        <v>16</v>
      </c>
      <c r="G140" s="7" t="s">
        <v>115</v>
      </c>
      <c r="H140" s="32">
        <v>35000</v>
      </c>
      <c r="I140" s="3"/>
      <c r="J140" s="3"/>
      <c r="K140" s="3"/>
      <c r="L140" s="3"/>
      <c r="M140" s="3"/>
      <c r="N140" s="3"/>
    </row>
    <row r="141" spans="1:14" x14ac:dyDescent="0.25">
      <c r="A141" s="6">
        <v>1</v>
      </c>
      <c r="B141" s="6">
        <v>1</v>
      </c>
      <c r="C141" s="6">
        <v>3</v>
      </c>
      <c r="D141" s="6">
        <v>4</v>
      </c>
      <c r="E141" s="6">
        <v>347</v>
      </c>
      <c r="F141" s="9"/>
      <c r="G141" s="7" t="s">
        <v>116</v>
      </c>
      <c r="H141" s="3"/>
      <c r="I141" s="3">
        <f>H142</f>
        <v>25000</v>
      </c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4</v>
      </c>
      <c r="E142" s="6">
        <v>347</v>
      </c>
      <c r="F142" s="9" t="s">
        <v>16</v>
      </c>
      <c r="G142" s="7" t="s">
        <v>116</v>
      </c>
      <c r="H142" s="32">
        <v>25000</v>
      </c>
      <c r="I142" s="3"/>
      <c r="J142" s="3"/>
      <c r="K142" s="3"/>
      <c r="L142" s="3"/>
      <c r="M142" s="3"/>
      <c r="N142" s="3"/>
    </row>
    <row r="143" spans="1:14" ht="19.5" customHeight="1" x14ac:dyDescent="0.25">
      <c r="A143" s="6">
        <v>1</v>
      </c>
      <c r="B143" s="6">
        <v>1</v>
      </c>
      <c r="C143" s="6">
        <v>3</v>
      </c>
      <c r="D143" s="6">
        <v>5</v>
      </c>
      <c r="E143" s="6"/>
      <c r="F143" s="9"/>
      <c r="G143" s="7" t="s">
        <v>117</v>
      </c>
      <c r="H143" s="3"/>
      <c r="I143" s="3">
        <f>I144+I146+I149+TESORERIA!I151</f>
        <v>280000</v>
      </c>
      <c r="J143" s="3"/>
      <c r="K143" s="3"/>
      <c r="L143" s="3"/>
      <c r="M143" s="3"/>
      <c r="N143" s="3"/>
    </row>
    <row r="144" spans="1:14" x14ac:dyDescent="0.25">
      <c r="A144" s="6">
        <v>1</v>
      </c>
      <c r="B144" s="6">
        <v>1</v>
      </c>
      <c r="C144" s="6">
        <v>3</v>
      </c>
      <c r="D144" s="6">
        <v>5</v>
      </c>
      <c r="E144" s="6">
        <v>351</v>
      </c>
      <c r="F144" s="9"/>
      <c r="G144" s="7" t="s">
        <v>204</v>
      </c>
      <c r="H144" s="3"/>
      <c r="I144" s="3">
        <f>H145</f>
        <v>95000</v>
      </c>
      <c r="J144" s="3"/>
      <c r="K144" s="3"/>
      <c r="L144" s="3"/>
      <c r="M144" s="3"/>
      <c r="N144" s="3"/>
    </row>
    <row r="145" spans="1:14" ht="22.5" x14ac:dyDescent="0.25">
      <c r="A145" s="6">
        <v>1</v>
      </c>
      <c r="B145" s="6">
        <v>1</v>
      </c>
      <c r="C145" s="6">
        <v>3</v>
      </c>
      <c r="D145" s="6">
        <v>5</v>
      </c>
      <c r="E145" s="6">
        <v>351</v>
      </c>
      <c r="F145" s="9" t="s">
        <v>23</v>
      </c>
      <c r="G145" s="7" t="s">
        <v>205</v>
      </c>
      <c r="H145" s="32">
        <v>95000</v>
      </c>
      <c r="I145" s="3"/>
      <c r="J145" s="3"/>
      <c r="K145" s="3"/>
      <c r="L145" s="3"/>
      <c r="M145" s="3"/>
      <c r="N145" s="3"/>
    </row>
    <row r="146" spans="1:14" ht="22.5" x14ac:dyDescent="0.25">
      <c r="A146" s="6">
        <v>1</v>
      </c>
      <c r="B146" s="6">
        <v>1</v>
      </c>
      <c r="C146" s="6">
        <v>3</v>
      </c>
      <c r="D146" s="6">
        <v>5</v>
      </c>
      <c r="E146" s="6">
        <v>353</v>
      </c>
      <c r="F146" s="9"/>
      <c r="G146" s="7" t="s">
        <v>118</v>
      </c>
      <c r="H146" s="3"/>
      <c r="I146" s="3">
        <f>H147</f>
        <v>35000</v>
      </c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5</v>
      </c>
      <c r="E147" s="6">
        <v>353</v>
      </c>
      <c r="F147" s="9" t="s">
        <v>16</v>
      </c>
      <c r="G147" s="7" t="s">
        <v>119</v>
      </c>
      <c r="H147" s="32">
        <v>35000</v>
      </c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5</v>
      </c>
      <c r="E148" s="6">
        <v>353</v>
      </c>
      <c r="F148" s="9" t="s">
        <v>23</v>
      </c>
      <c r="G148" s="7" t="s">
        <v>120</v>
      </c>
      <c r="H148" s="3"/>
      <c r="I148" s="3"/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5</v>
      </c>
      <c r="E149" s="6">
        <v>355</v>
      </c>
      <c r="F149" s="9"/>
      <c r="G149" s="7" t="s">
        <v>121</v>
      </c>
      <c r="H149" s="3"/>
      <c r="I149" s="3">
        <f>H150</f>
        <v>150000</v>
      </c>
      <c r="J149" s="3"/>
      <c r="K149" s="3"/>
      <c r="L149" s="3"/>
      <c r="M149" s="3"/>
      <c r="N149" s="3"/>
    </row>
    <row r="150" spans="1:14" ht="24" customHeight="1" x14ac:dyDescent="0.25">
      <c r="A150" s="6">
        <v>1</v>
      </c>
      <c r="B150" s="6">
        <v>1</v>
      </c>
      <c r="C150" s="6">
        <v>3</v>
      </c>
      <c r="D150" s="6">
        <v>5</v>
      </c>
      <c r="E150" s="6">
        <v>355</v>
      </c>
      <c r="F150" s="9" t="s">
        <v>16</v>
      </c>
      <c r="G150" s="7" t="s">
        <v>122</v>
      </c>
      <c r="H150" s="32">
        <v>150000</v>
      </c>
      <c r="I150" s="3"/>
      <c r="J150" s="3"/>
      <c r="K150" s="3"/>
      <c r="L150" s="3"/>
      <c r="M150" s="3"/>
      <c r="N150" s="3"/>
    </row>
    <row r="151" spans="1:14" ht="22.5" x14ac:dyDescent="0.25">
      <c r="A151" s="6">
        <v>1</v>
      </c>
      <c r="B151" s="6">
        <v>1</v>
      </c>
      <c r="C151" s="6">
        <v>3</v>
      </c>
      <c r="D151" s="6">
        <v>5</v>
      </c>
      <c r="E151" s="6">
        <v>357</v>
      </c>
      <c r="F151" s="9"/>
      <c r="G151" s="7" t="s">
        <v>123</v>
      </c>
      <c r="H151" s="3"/>
      <c r="I151" s="3"/>
      <c r="J151" s="3"/>
      <c r="K151" s="3"/>
      <c r="L151" s="3"/>
      <c r="M151" s="3"/>
      <c r="N151" s="3"/>
    </row>
    <row r="152" spans="1:14" x14ac:dyDescent="0.25">
      <c r="A152" s="6">
        <v>1</v>
      </c>
      <c r="B152" s="6">
        <v>1</v>
      </c>
      <c r="C152" s="6">
        <v>3</v>
      </c>
      <c r="D152" s="6">
        <v>5</v>
      </c>
      <c r="E152" s="6">
        <v>357</v>
      </c>
      <c r="F152" s="9" t="s">
        <v>16</v>
      </c>
      <c r="G152" s="7" t="s">
        <v>124</v>
      </c>
      <c r="H152" s="3"/>
      <c r="I152" s="3"/>
      <c r="J152" s="3"/>
      <c r="K152" s="3"/>
      <c r="L152" s="3"/>
      <c r="M152" s="3"/>
      <c r="N152" s="3"/>
    </row>
    <row r="153" spans="1:14" x14ac:dyDescent="0.25">
      <c r="A153" s="6">
        <v>1</v>
      </c>
      <c r="B153" s="6">
        <v>1</v>
      </c>
      <c r="C153" s="6">
        <v>3</v>
      </c>
      <c r="D153" s="6">
        <v>6</v>
      </c>
      <c r="E153" s="6"/>
      <c r="F153" s="9"/>
      <c r="G153" s="7" t="s">
        <v>125</v>
      </c>
      <c r="H153" s="3"/>
      <c r="I153" s="3">
        <f>I154+I156</f>
        <v>37516.15</v>
      </c>
      <c r="J153" s="3"/>
      <c r="K153" s="3"/>
      <c r="L153" s="3"/>
      <c r="M153" s="3"/>
      <c r="N153" s="3"/>
    </row>
    <row r="154" spans="1:14" ht="22.5" x14ac:dyDescent="0.25">
      <c r="A154" s="6">
        <v>1</v>
      </c>
      <c r="B154" s="6">
        <v>1</v>
      </c>
      <c r="C154" s="6">
        <v>3</v>
      </c>
      <c r="D154" s="6">
        <v>6</v>
      </c>
      <c r="E154" s="6">
        <v>361</v>
      </c>
      <c r="F154" s="9"/>
      <c r="G154" s="7" t="s">
        <v>126</v>
      </c>
      <c r="H154" s="3"/>
      <c r="I154" s="3">
        <f>H155</f>
        <v>37516.15</v>
      </c>
      <c r="J154" s="3"/>
      <c r="K154" s="3"/>
      <c r="L154" s="3"/>
      <c r="M154" s="3"/>
      <c r="N154" s="3"/>
    </row>
    <row r="155" spans="1:14" ht="23.25" customHeight="1" x14ac:dyDescent="0.25">
      <c r="A155" s="6">
        <v>1</v>
      </c>
      <c r="B155" s="6">
        <v>1</v>
      </c>
      <c r="C155" s="6">
        <v>3</v>
      </c>
      <c r="D155" s="6">
        <v>6</v>
      </c>
      <c r="E155" s="6">
        <v>361</v>
      </c>
      <c r="F155" s="9" t="s">
        <v>16</v>
      </c>
      <c r="G155" s="7" t="s">
        <v>127</v>
      </c>
      <c r="H155" s="32">
        <v>37516.15</v>
      </c>
      <c r="I155" s="3"/>
      <c r="J155" s="3"/>
      <c r="K155" s="3"/>
      <c r="L155" s="3"/>
      <c r="M155" s="3"/>
      <c r="N155" s="3"/>
    </row>
    <row r="156" spans="1:14" x14ac:dyDescent="0.25">
      <c r="A156" s="6">
        <v>1</v>
      </c>
      <c r="B156" s="6">
        <v>1</v>
      </c>
      <c r="C156" s="6">
        <v>3</v>
      </c>
      <c r="D156" s="6">
        <v>6</v>
      </c>
      <c r="E156" s="6">
        <v>365</v>
      </c>
      <c r="F156" s="9"/>
      <c r="G156" s="7" t="s">
        <v>128</v>
      </c>
      <c r="H156" s="3"/>
      <c r="I156" s="3"/>
      <c r="J156" s="3"/>
      <c r="K156" s="3"/>
      <c r="L156" s="3"/>
      <c r="M156" s="3"/>
      <c r="N156" s="3"/>
    </row>
    <row r="157" spans="1:14" x14ac:dyDescent="0.25">
      <c r="A157" s="6">
        <v>1</v>
      </c>
      <c r="B157" s="6">
        <v>1</v>
      </c>
      <c r="C157" s="6">
        <v>3</v>
      </c>
      <c r="D157" s="6">
        <v>6</v>
      </c>
      <c r="E157" s="6">
        <v>365</v>
      </c>
      <c r="F157" s="9" t="s">
        <v>16</v>
      </c>
      <c r="G157" s="7" t="s">
        <v>128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/>
      <c r="F158" s="9"/>
      <c r="G158" s="7" t="s">
        <v>129</v>
      </c>
      <c r="H158" s="3"/>
      <c r="I158" s="3">
        <f>I159+I161+I164+I168</f>
        <v>98121.48</v>
      </c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371</v>
      </c>
      <c r="F159" s="9"/>
      <c r="G159" s="7" t="s">
        <v>130</v>
      </c>
      <c r="H159" s="3"/>
      <c r="I159" s="3"/>
      <c r="J159" s="3"/>
      <c r="K159" s="3"/>
      <c r="L159" s="3"/>
      <c r="M159" s="3"/>
      <c r="N159" s="3"/>
    </row>
    <row r="160" spans="1:14" ht="25.5" customHeight="1" x14ac:dyDescent="0.25">
      <c r="A160" s="6">
        <v>1</v>
      </c>
      <c r="B160" s="6">
        <v>1</v>
      </c>
      <c r="C160" s="6">
        <v>3</v>
      </c>
      <c r="D160" s="6">
        <v>7</v>
      </c>
      <c r="E160" s="6">
        <v>371</v>
      </c>
      <c r="F160" s="9" t="s">
        <v>49</v>
      </c>
      <c r="G160" s="7" t="s">
        <v>131</v>
      </c>
      <c r="H160" s="3"/>
      <c r="I160" s="3"/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7</v>
      </c>
      <c r="E161" s="6">
        <v>372</v>
      </c>
      <c r="F161" s="9"/>
      <c r="G161" s="7" t="s">
        <v>132</v>
      </c>
      <c r="H161" s="3"/>
      <c r="I161" s="3">
        <f>H162+H163</f>
        <v>35000</v>
      </c>
      <c r="J161" s="3"/>
      <c r="K161" s="3"/>
      <c r="L161" s="3"/>
      <c r="M161" s="3"/>
      <c r="N161" s="3"/>
    </row>
    <row r="162" spans="1:14" ht="24" customHeight="1" x14ac:dyDescent="0.25">
      <c r="A162" s="6">
        <v>1</v>
      </c>
      <c r="B162" s="6">
        <v>1</v>
      </c>
      <c r="C162" s="6">
        <v>3</v>
      </c>
      <c r="D162" s="6">
        <v>7</v>
      </c>
      <c r="E162" s="6">
        <v>372</v>
      </c>
      <c r="F162" s="9" t="s">
        <v>16</v>
      </c>
      <c r="G162" s="7" t="s">
        <v>133</v>
      </c>
      <c r="H162" s="32">
        <v>30000</v>
      </c>
      <c r="I162" s="3"/>
      <c r="J162" s="3"/>
      <c r="K162" s="3"/>
      <c r="L162" s="3"/>
      <c r="M162" s="3"/>
      <c r="N162" s="3"/>
    </row>
    <row r="163" spans="1:14" ht="22.5" x14ac:dyDescent="0.25">
      <c r="A163" s="6">
        <v>1</v>
      </c>
      <c r="B163" s="6">
        <v>1</v>
      </c>
      <c r="C163" s="6">
        <v>3</v>
      </c>
      <c r="D163" s="6">
        <v>7</v>
      </c>
      <c r="E163" s="6">
        <v>372</v>
      </c>
      <c r="F163" s="9" t="s">
        <v>49</v>
      </c>
      <c r="G163" s="7" t="s">
        <v>134</v>
      </c>
      <c r="H163" s="32">
        <v>5000</v>
      </c>
      <c r="I163" s="3"/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7</v>
      </c>
      <c r="E164" s="6">
        <v>375</v>
      </c>
      <c r="F164" s="9"/>
      <c r="G164" s="7" t="s">
        <v>135</v>
      </c>
      <c r="H164" s="3"/>
      <c r="I164" s="3">
        <f>H165+H166+H167</f>
        <v>63121.479999999996</v>
      </c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7</v>
      </c>
      <c r="E165" s="6">
        <v>375</v>
      </c>
      <c r="F165" s="9" t="s">
        <v>16</v>
      </c>
      <c r="G165" s="7" t="s">
        <v>136</v>
      </c>
      <c r="H165" s="32">
        <v>18121.48</v>
      </c>
      <c r="I165" s="3"/>
      <c r="J165" s="3"/>
      <c r="K165" s="3"/>
      <c r="L165" s="3"/>
      <c r="M165" s="3"/>
      <c r="N165" s="3"/>
    </row>
    <row r="166" spans="1:14" ht="22.5" x14ac:dyDescent="0.25">
      <c r="A166" s="6">
        <v>1</v>
      </c>
      <c r="B166" s="6">
        <v>1</v>
      </c>
      <c r="C166" s="6">
        <v>3</v>
      </c>
      <c r="D166" s="6">
        <v>7</v>
      </c>
      <c r="E166" s="6">
        <v>375</v>
      </c>
      <c r="F166" s="9" t="s">
        <v>23</v>
      </c>
      <c r="G166" s="7" t="s">
        <v>137</v>
      </c>
      <c r="H166" s="3"/>
      <c r="I166" s="3"/>
      <c r="J166" s="3"/>
      <c r="K166" s="3"/>
      <c r="L166" s="3"/>
      <c r="M166" s="3"/>
      <c r="N166" s="3"/>
    </row>
    <row r="167" spans="1:14" ht="22.5" x14ac:dyDescent="0.25">
      <c r="A167" s="6">
        <v>1</v>
      </c>
      <c r="B167" s="6">
        <v>1</v>
      </c>
      <c r="C167" s="6">
        <v>3</v>
      </c>
      <c r="D167" s="6">
        <v>7</v>
      </c>
      <c r="E167" s="6">
        <v>375</v>
      </c>
      <c r="F167" s="9" t="s">
        <v>49</v>
      </c>
      <c r="G167" s="7" t="s">
        <v>138</v>
      </c>
      <c r="H167" s="32">
        <v>45000</v>
      </c>
      <c r="I167" s="3"/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7</v>
      </c>
      <c r="E168" s="6">
        <v>376</v>
      </c>
      <c r="F168" s="9"/>
      <c r="G168" s="7" t="s">
        <v>139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7</v>
      </c>
      <c r="E169" s="6">
        <v>376</v>
      </c>
      <c r="F169" s="9" t="s">
        <v>16</v>
      </c>
      <c r="G169" s="7" t="s">
        <v>139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/>
      <c r="F170" s="9"/>
      <c r="G170" s="7" t="s">
        <v>140</v>
      </c>
      <c r="H170" s="3"/>
      <c r="I170" s="3">
        <f>I171+I173+I175+I177+I180</f>
        <v>278937.93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381</v>
      </c>
      <c r="F171" s="9"/>
      <c r="G171" s="7" t="s">
        <v>141</v>
      </c>
      <c r="H171" s="3"/>
      <c r="I171" s="3">
        <f>H172</f>
        <v>50000</v>
      </c>
      <c r="J171" s="3"/>
      <c r="K171" s="3"/>
      <c r="L171" s="3"/>
      <c r="M171" s="3"/>
      <c r="N171" s="3"/>
    </row>
    <row r="172" spans="1:14" ht="22.5" customHeight="1" x14ac:dyDescent="0.25">
      <c r="A172" s="6">
        <v>1</v>
      </c>
      <c r="B172" s="6">
        <v>1</v>
      </c>
      <c r="C172" s="6">
        <v>3</v>
      </c>
      <c r="D172" s="6">
        <v>8</v>
      </c>
      <c r="E172" s="6">
        <v>381</v>
      </c>
      <c r="F172" s="9" t="s">
        <v>23</v>
      </c>
      <c r="G172" s="7" t="s">
        <v>142</v>
      </c>
      <c r="H172" s="32">
        <v>50000</v>
      </c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8</v>
      </c>
      <c r="E173" s="6">
        <v>382</v>
      </c>
      <c r="F173" s="9"/>
      <c r="G173" s="7" t="s">
        <v>143</v>
      </c>
      <c r="H173" s="3"/>
      <c r="I173" s="3">
        <f>H174</f>
        <v>132992.22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8</v>
      </c>
      <c r="E174" s="6">
        <v>382</v>
      </c>
      <c r="F174" s="9" t="s">
        <v>16</v>
      </c>
      <c r="G174" s="7" t="s">
        <v>144</v>
      </c>
      <c r="H174" s="32">
        <v>132992.22</v>
      </c>
      <c r="I174" s="3"/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8</v>
      </c>
      <c r="E175" s="6">
        <v>383</v>
      </c>
      <c r="F175" s="9"/>
      <c r="G175" s="7" t="s">
        <v>145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8</v>
      </c>
      <c r="E176" s="6">
        <v>383</v>
      </c>
      <c r="F176" s="9" t="s">
        <v>16</v>
      </c>
      <c r="G176" s="7" t="s">
        <v>145</v>
      </c>
      <c r="H176" s="3"/>
      <c r="I176" s="3"/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8</v>
      </c>
      <c r="E177" s="6">
        <v>384</v>
      </c>
      <c r="F177" s="9"/>
      <c r="G177" s="7" t="s">
        <v>146</v>
      </c>
      <c r="H177" s="3"/>
      <c r="I177" s="3">
        <f>H178+H179</f>
        <v>0</v>
      </c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8</v>
      </c>
      <c r="E178" s="6">
        <v>384</v>
      </c>
      <c r="F178" s="9" t="s">
        <v>16</v>
      </c>
      <c r="G178" s="7" t="s">
        <v>146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8</v>
      </c>
      <c r="E179" s="6">
        <v>384</v>
      </c>
      <c r="F179" s="9" t="s">
        <v>23</v>
      </c>
      <c r="G179" s="7" t="s">
        <v>147</v>
      </c>
      <c r="H179" s="3">
        <v>0</v>
      </c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8</v>
      </c>
      <c r="E180" s="6">
        <v>385</v>
      </c>
      <c r="F180" s="9"/>
      <c r="G180" s="7" t="s">
        <v>148</v>
      </c>
      <c r="H180" s="3"/>
      <c r="I180" s="3">
        <f>H181+H182</f>
        <v>95945.71</v>
      </c>
      <c r="J180" s="3"/>
      <c r="K180" s="3"/>
      <c r="L180" s="3"/>
      <c r="M180" s="3"/>
      <c r="N180" s="3"/>
    </row>
    <row r="181" spans="1:14" x14ac:dyDescent="0.25">
      <c r="A181" s="6">
        <v>1</v>
      </c>
      <c r="B181" s="6">
        <v>1</v>
      </c>
      <c r="C181" s="6">
        <v>3</v>
      </c>
      <c r="D181" s="6">
        <v>8</v>
      </c>
      <c r="E181" s="6">
        <v>385</v>
      </c>
      <c r="F181" s="9" t="s">
        <v>16</v>
      </c>
      <c r="G181" s="7" t="s">
        <v>149</v>
      </c>
      <c r="H181" s="32">
        <v>95945.71</v>
      </c>
      <c r="I181" s="3"/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8</v>
      </c>
      <c r="E182" s="6">
        <v>385</v>
      </c>
      <c r="F182" s="9" t="s">
        <v>23</v>
      </c>
      <c r="G182" s="7" t="s">
        <v>150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3</v>
      </c>
      <c r="D183" s="6">
        <v>9</v>
      </c>
      <c r="E183" s="6"/>
      <c r="F183" s="9"/>
      <c r="G183" s="7" t="s">
        <v>151</v>
      </c>
      <c r="H183" s="3"/>
      <c r="I183" s="3">
        <f>I184+I186+I189+I191</f>
        <v>260000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3</v>
      </c>
      <c r="D184" s="6">
        <v>9</v>
      </c>
      <c r="E184" s="6">
        <v>391</v>
      </c>
      <c r="F184" s="9"/>
      <c r="G184" s="7" t="s">
        <v>152</v>
      </c>
      <c r="H184" s="3"/>
      <c r="I184" s="3">
        <f>H185</f>
        <v>50000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3</v>
      </c>
      <c r="D185" s="6">
        <v>9</v>
      </c>
      <c r="E185" s="6">
        <v>391</v>
      </c>
      <c r="F185" s="9" t="s">
        <v>16</v>
      </c>
      <c r="G185" s="7" t="s">
        <v>153</v>
      </c>
      <c r="H185" s="32">
        <v>50000</v>
      </c>
      <c r="I185" s="3"/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3</v>
      </c>
      <c r="D186" s="6">
        <v>9</v>
      </c>
      <c r="E186" s="6">
        <v>392</v>
      </c>
      <c r="F186" s="9"/>
      <c r="G186" s="7" t="s">
        <v>154</v>
      </c>
      <c r="H186" s="3"/>
      <c r="I186" s="3">
        <f>H187+H188</f>
        <v>35000</v>
      </c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3</v>
      </c>
      <c r="D187" s="6">
        <v>9</v>
      </c>
      <c r="E187" s="6">
        <v>392</v>
      </c>
      <c r="F187" s="9" t="s">
        <v>23</v>
      </c>
      <c r="G187" s="7" t="s">
        <v>155</v>
      </c>
      <c r="H187" s="3">
        <v>0</v>
      </c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3</v>
      </c>
      <c r="D188" s="6">
        <v>9</v>
      </c>
      <c r="E188" s="6">
        <v>392</v>
      </c>
      <c r="F188" s="9" t="s">
        <v>26</v>
      </c>
      <c r="G188" s="7" t="s">
        <v>156</v>
      </c>
      <c r="H188" s="32">
        <v>35000</v>
      </c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3</v>
      </c>
      <c r="D189" s="6">
        <v>9</v>
      </c>
      <c r="E189" s="6">
        <v>395</v>
      </c>
      <c r="F189" s="9"/>
      <c r="G189" s="7" t="s">
        <v>157</v>
      </c>
      <c r="H189" s="3"/>
      <c r="I189" s="3">
        <f>H190</f>
        <v>35000</v>
      </c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3</v>
      </c>
      <c r="D190" s="6">
        <v>9</v>
      </c>
      <c r="E190" s="6">
        <v>395</v>
      </c>
      <c r="F190" s="9" t="s">
        <v>16</v>
      </c>
      <c r="G190" s="7" t="s">
        <v>157</v>
      </c>
      <c r="H190" s="32">
        <v>35000</v>
      </c>
      <c r="I190" s="3"/>
      <c r="J190" s="3"/>
      <c r="K190" s="3"/>
      <c r="L190" s="3"/>
      <c r="M190" s="3"/>
      <c r="N190" s="3"/>
    </row>
    <row r="191" spans="1:14" ht="27" customHeight="1" x14ac:dyDescent="0.25">
      <c r="A191" s="6">
        <v>1</v>
      </c>
      <c r="B191" s="6">
        <v>1</v>
      </c>
      <c r="C191" s="6">
        <v>3</v>
      </c>
      <c r="D191" s="6">
        <v>9</v>
      </c>
      <c r="E191" s="6">
        <v>398</v>
      </c>
      <c r="F191" s="9"/>
      <c r="G191" s="7" t="s">
        <v>158</v>
      </c>
      <c r="H191" s="3"/>
      <c r="I191" s="3">
        <f>H192</f>
        <v>140000</v>
      </c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3</v>
      </c>
      <c r="D192" s="6">
        <v>9</v>
      </c>
      <c r="E192" s="6">
        <v>398</v>
      </c>
      <c r="F192" s="9" t="s">
        <v>16</v>
      </c>
      <c r="G192" s="7" t="s">
        <v>159</v>
      </c>
      <c r="H192" s="32">
        <v>140000</v>
      </c>
      <c r="I192" s="3"/>
      <c r="J192" s="3"/>
      <c r="K192" s="3"/>
      <c r="L192" s="3"/>
      <c r="M192" s="3"/>
      <c r="N192" s="3"/>
    </row>
    <row r="193" spans="1:16" x14ac:dyDescent="0.25">
      <c r="A193" s="6">
        <v>1</v>
      </c>
      <c r="B193" s="6">
        <v>1</v>
      </c>
      <c r="C193" s="6">
        <v>4</v>
      </c>
      <c r="D193" s="6"/>
      <c r="E193" s="6"/>
      <c r="F193" s="9"/>
      <c r="G193" s="7" t="s">
        <v>160</v>
      </c>
      <c r="H193" s="3"/>
      <c r="I193" s="37">
        <f>I194</f>
        <v>642547.75</v>
      </c>
      <c r="J193" s="3"/>
      <c r="K193" s="3"/>
      <c r="L193" s="3"/>
      <c r="M193" s="3"/>
      <c r="N193" s="3"/>
      <c r="O193" s="11"/>
    </row>
    <row r="194" spans="1:16" x14ac:dyDescent="0.25">
      <c r="A194" s="6">
        <v>1</v>
      </c>
      <c r="B194" s="6">
        <v>1</v>
      </c>
      <c r="C194" s="6">
        <v>4</v>
      </c>
      <c r="D194" s="6">
        <v>4</v>
      </c>
      <c r="E194" s="6"/>
      <c r="F194" s="9"/>
      <c r="G194" s="7" t="s">
        <v>161</v>
      </c>
      <c r="H194" s="3"/>
      <c r="I194" s="3">
        <f>I195+I202+I204+I206</f>
        <v>642547.75</v>
      </c>
      <c r="J194" s="3"/>
      <c r="K194" s="3"/>
      <c r="L194" s="3"/>
      <c r="M194" s="3"/>
      <c r="N194" s="3"/>
      <c r="O194" s="11"/>
    </row>
    <row r="195" spans="1:16" x14ac:dyDescent="0.25">
      <c r="A195" s="6">
        <v>1</v>
      </c>
      <c r="B195" s="6">
        <v>1</v>
      </c>
      <c r="C195" s="6">
        <v>4</v>
      </c>
      <c r="D195" s="6">
        <v>4</v>
      </c>
      <c r="E195" s="6">
        <v>441</v>
      </c>
      <c r="F195" s="9"/>
      <c r="G195" s="7" t="s">
        <v>162</v>
      </c>
      <c r="H195" s="3"/>
      <c r="I195" s="3">
        <f>H196+H197+H198+H199+H200+H201</f>
        <v>210455</v>
      </c>
      <c r="J195" s="3"/>
      <c r="K195" s="3"/>
      <c r="L195" s="3"/>
      <c r="M195" s="3"/>
      <c r="N195" s="3"/>
    </row>
    <row r="196" spans="1:16" x14ac:dyDescent="0.25">
      <c r="A196" s="6">
        <v>1</v>
      </c>
      <c r="B196" s="6">
        <v>1</v>
      </c>
      <c r="C196" s="6">
        <v>4</v>
      </c>
      <c r="D196" s="6">
        <v>4</v>
      </c>
      <c r="E196" s="6">
        <v>441</v>
      </c>
      <c r="F196" s="9" t="s">
        <v>16</v>
      </c>
      <c r="G196" s="7" t="s">
        <v>162</v>
      </c>
      <c r="H196" s="3">
        <f>50455</f>
        <v>50455</v>
      </c>
      <c r="I196" s="3"/>
      <c r="J196" s="3"/>
      <c r="K196" s="3"/>
      <c r="L196" s="3"/>
      <c r="M196" s="3"/>
      <c r="N196" s="3"/>
    </row>
    <row r="197" spans="1:16" x14ac:dyDescent="0.25">
      <c r="A197" s="6">
        <v>1</v>
      </c>
      <c r="B197" s="6">
        <v>1</v>
      </c>
      <c r="C197" s="6">
        <v>4</v>
      </c>
      <c r="D197" s="6">
        <v>4</v>
      </c>
      <c r="E197" s="6">
        <v>441</v>
      </c>
      <c r="F197" s="9" t="s">
        <v>23</v>
      </c>
      <c r="G197" s="7" t="s">
        <v>163</v>
      </c>
      <c r="H197" s="3">
        <v>0</v>
      </c>
      <c r="I197" s="3"/>
      <c r="J197" s="3"/>
      <c r="K197" s="3"/>
      <c r="L197" s="3"/>
      <c r="M197" s="3"/>
      <c r="N197" s="3"/>
    </row>
    <row r="198" spans="1:16" x14ac:dyDescent="0.25">
      <c r="A198" s="6">
        <v>1</v>
      </c>
      <c r="B198" s="6">
        <v>1</v>
      </c>
      <c r="C198" s="6">
        <v>4</v>
      </c>
      <c r="D198" s="6">
        <v>4</v>
      </c>
      <c r="E198" s="6">
        <v>441</v>
      </c>
      <c r="F198" s="9" t="s">
        <v>49</v>
      </c>
      <c r="G198" s="7" t="s">
        <v>206</v>
      </c>
      <c r="H198" s="3">
        <v>0</v>
      </c>
      <c r="I198" s="3"/>
      <c r="J198" s="3"/>
      <c r="K198" s="3"/>
      <c r="L198" s="3"/>
      <c r="M198" s="3"/>
      <c r="N198" s="3"/>
    </row>
    <row r="199" spans="1:16" x14ac:dyDescent="0.25">
      <c r="A199" s="6">
        <v>1</v>
      </c>
      <c r="B199" s="6">
        <v>1</v>
      </c>
      <c r="C199" s="6">
        <v>4</v>
      </c>
      <c r="D199" s="6">
        <v>4</v>
      </c>
      <c r="E199" s="6">
        <v>441</v>
      </c>
      <c r="F199" s="9" t="s">
        <v>164</v>
      </c>
      <c r="G199" s="7" t="s">
        <v>165</v>
      </c>
      <c r="H199" s="3">
        <v>160000</v>
      </c>
      <c r="I199" s="3"/>
      <c r="J199" s="3"/>
      <c r="K199" s="3"/>
      <c r="L199" s="3"/>
      <c r="M199" s="3"/>
      <c r="N199" s="3"/>
    </row>
    <row r="200" spans="1:16" x14ac:dyDescent="0.25">
      <c r="A200" s="6">
        <v>1</v>
      </c>
      <c r="B200" s="6">
        <v>1</v>
      </c>
      <c r="C200" s="6">
        <v>4</v>
      </c>
      <c r="D200" s="6">
        <v>4</v>
      </c>
      <c r="E200" s="6">
        <v>441</v>
      </c>
      <c r="F200" s="9" t="s">
        <v>166</v>
      </c>
      <c r="G200" s="7" t="s">
        <v>167</v>
      </c>
      <c r="H200" s="3">
        <v>0</v>
      </c>
      <c r="I200" s="3"/>
      <c r="J200" s="3"/>
      <c r="K200" s="3"/>
      <c r="L200" s="3"/>
      <c r="M200" s="3"/>
      <c r="N200" s="3"/>
      <c r="P200" s="11"/>
    </row>
    <row r="201" spans="1:16" x14ac:dyDescent="0.25">
      <c r="A201" s="6">
        <v>1</v>
      </c>
      <c r="B201" s="6">
        <v>1</v>
      </c>
      <c r="C201" s="6">
        <v>4</v>
      </c>
      <c r="D201" s="6">
        <v>4</v>
      </c>
      <c r="E201" s="6">
        <v>441</v>
      </c>
      <c r="F201" s="9" t="s">
        <v>168</v>
      </c>
      <c r="G201" s="7" t="s">
        <v>169</v>
      </c>
      <c r="H201" s="3">
        <v>0</v>
      </c>
      <c r="I201" s="3"/>
      <c r="J201" s="3"/>
      <c r="K201" s="3"/>
      <c r="L201" s="3"/>
      <c r="M201" s="3"/>
      <c r="N201" s="3"/>
    </row>
    <row r="202" spans="1:16" x14ac:dyDescent="0.25">
      <c r="A202" s="6">
        <v>1</v>
      </c>
      <c r="B202" s="6">
        <v>1</v>
      </c>
      <c r="C202" s="6">
        <v>4</v>
      </c>
      <c r="D202" s="6">
        <v>4</v>
      </c>
      <c r="E202" s="6">
        <v>442</v>
      </c>
      <c r="F202" s="9"/>
      <c r="G202" s="7" t="s">
        <v>170</v>
      </c>
      <c r="H202" s="3"/>
      <c r="I202" s="3">
        <f>H203</f>
        <v>229999.99</v>
      </c>
      <c r="J202" s="3"/>
      <c r="K202" s="3"/>
      <c r="L202" s="3"/>
      <c r="M202" s="3"/>
      <c r="N202" s="3"/>
    </row>
    <row r="203" spans="1:16" x14ac:dyDescent="0.25">
      <c r="A203" s="6">
        <v>1</v>
      </c>
      <c r="B203" s="6">
        <v>1</v>
      </c>
      <c r="C203" s="6">
        <v>4</v>
      </c>
      <c r="D203" s="6">
        <v>4</v>
      </c>
      <c r="E203" s="6">
        <v>442</v>
      </c>
      <c r="F203" s="9" t="s">
        <v>16</v>
      </c>
      <c r="G203" s="7" t="s">
        <v>170</v>
      </c>
      <c r="H203" s="3">
        <f>50000+179999.99</f>
        <v>229999.99</v>
      </c>
      <c r="I203" s="3"/>
      <c r="J203" s="3"/>
      <c r="K203" s="3"/>
      <c r="L203" s="3"/>
      <c r="M203" s="3"/>
      <c r="N203" s="3"/>
    </row>
    <row r="204" spans="1:16" x14ac:dyDescent="0.25">
      <c r="A204" s="6">
        <v>1</v>
      </c>
      <c r="B204" s="6">
        <v>1</v>
      </c>
      <c r="C204" s="6">
        <v>4</v>
      </c>
      <c r="D204" s="6">
        <v>4</v>
      </c>
      <c r="E204" s="6">
        <v>443</v>
      </c>
      <c r="F204" s="9"/>
      <c r="G204" s="7" t="s">
        <v>171</v>
      </c>
      <c r="H204" s="3"/>
      <c r="I204" s="3">
        <f>H205</f>
        <v>95445.759999999995</v>
      </c>
      <c r="J204" s="3"/>
      <c r="K204" s="3"/>
      <c r="L204" s="3"/>
      <c r="M204" s="3"/>
      <c r="N204" s="3"/>
    </row>
    <row r="205" spans="1:16" x14ac:dyDescent="0.25">
      <c r="A205" s="6">
        <v>1</v>
      </c>
      <c r="B205" s="6">
        <v>1</v>
      </c>
      <c r="C205" s="6">
        <v>4</v>
      </c>
      <c r="D205" s="6">
        <v>4</v>
      </c>
      <c r="E205" s="6">
        <v>443</v>
      </c>
      <c r="F205" s="9" t="s">
        <v>16</v>
      </c>
      <c r="G205" s="7" t="s">
        <v>171</v>
      </c>
      <c r="H205" s="3">
        <v>95445.759999999995</v>
      </c>
      <c r="I205" s="3"/>
      <c r="J205" s="3"/>
      <c r="K205" s="3"/>
      <c r="L205" s="3"/>
      <c r="M205" s="3"/>
      <c r="N205" s="3"/>
    </row>
    <row r="206" spans="1:16" x14ac:dyDescent="0.25">
      <c r="A206" s="6">
        <v>1</v>
      </c>
      <c r="B206" s="6">
        <v>1</v>
      </c>
      <c r="C206" s="6">
        <v>4</v>
      </c>
      <c r="D206" s="6">
        <v>4</v>
      </c>
      <c r="E206" s="6">
        <v>448</v>
      </c>
      <c r="F206" s="9"/>
      <c r="G206" s="7" t="s">
        <v>172</v>
      </c>
      <c r="H206" s="3"/>
      <c r="I206" s="3">
        <f>H207</f>
        <v>106647</v>
      </c>
      <c r="J206" s="3"/>
      <c r="K206" s="3"/>
      <c r="L206" s="3"/>
      <c r="M206" s="3"/>
      <c r="N206" s="3"/>
    </row>
    <row r="207" spans="1:16" x14ac:dyDescent="0.25">
      <c r="A207" s="6">
        <v>1</v>
      </c>
      <c r="B207" s="6">
        <v>1</v>
      </c>
      <c r="C207" s="6">
        <v>4</v>
      </c>
      <c r="D207" s="6">
        <v>4</v>
      </c>
      <c r="E207" s="6">
        <v>448</v>
      </c>
      <c r="F207" s="9" t="s">
        <v>16</v>
      </c>
      <c r="G207" s="7" t="s">
        <v>173</v>
      </c>
      <c r="H207" s="3">
        <v>106647</v>
      </c>
      <c r="I207" s="3"/>
      <c r="J207" s="3"/>
      <c r="K207" s="3"/>
      <c r="L207" s="3"/>
      <c r="M207" s="3"/>
      <c r="N207" s="3"/>
    </row>
    <row r="208" spans="1:16" x14ac:dyDescent="0.25">
      <c r="A208" s="6">
        <v>1</v>
      </c>
      <c r="B208" s="6">
        <v>2</v>
      </c>
      <c r="C208" s="6"/>
      <c r="D208" s="6"/>
      <c r="E208" s="6"/>
      <c r="F208" s="9"/>
      <c r="G208" s="7" t="s">
        <v>174</v>
      </c>
      <c r="H208" s="3"/>
      <c r="I208" s="3"/>
      <c r="J208" s="3"/>
      <c r="K208" s="4">
        <f>K209+K216</f>
        <v>16000</v>
      </c>
      <c r="L208" s="3"/>
      <c r="M208" s="3"/>
      <c r="N208" s="3"/>
    </row>
    <row r="209" spans="1:14" x14ac:dyDescent="0.25">
      <c r="A209" s="6">
        <v>1</v>
      </c>
      <c r="B209" s="6">
        <v>2</v>
      </c>
      <c r="C209" s="6">
        <v>5</v>
      </c>
      <c r="D209" s="6"/>
      <c r="E209" s="6"/>
      <c r="F209" s="9"/>
      <c r="G209" s="7" t="s">
        <v>175</v>
      </c>
      <c r="H209" s="3"/>
      <c r="I209" s="3"/>
      <c r="J209" s="3"/>
      <c r="K209" s="3">
        <f>K210</f>
        <v>16000</v>
      </c>
      <c r="L209" s="3"/>
      <c r="M209" s="3"/>
      <c r="N209" s="3"/>
    </row>
    <row r="210" spans="1:14" x14ac:dyDescent="0.25">
      <c r="A210" s="6">
        <v>1</v>
      </c>
      <c r="B210" s="6">
        <v>2</v>
      </c>
      <c r="C210" s="6">
        <v>5</v>
      </c>
      <c r="D210" s="6">
        <v>1</v>
      </c>
      <c r="E210" s="6"/>
      <c r="F210" s="9"/>
      <c r="G210" s="7" t="s">
        <v>176</v>
      </c>
      <c r="H210" s="3"/>
      <c r="I210" s="3"/>
      <c r="J210" s="3"/>
      <c r="K210" s="3">
        <f>J211+J212+J213+J214+J215</f>
        <v>16000</v>
      </c>
      <c r="L210" s="3"/>
      <c r="M210" s="3"/>
      <c r="N210" s="3"/>
    </row>
    <row r="211" spans="1:14" x14ac:dyDescent="0.25">
      <c r="A211" s="6">
        <v>1</v>
      </c>
      <c r="B211" s="6">
        <v>2</v>
      </c>
      <c r="C211" s="6">
        <v>5</v>
      </c>
      <c r="D211" s="6">
        <v>1</v>
      </c>
      <c r="E211" s="6">
        <v>511</v>
      </c>
      <c r="F211" s="9"/>
      <c r="G211" s="7" t="s">
        <v>177</v>
      </c>
      <c r="H211" s="3"/>
      <c r="I211" s="3"/>
      <c r="J211" s="3"/>
      <c r="K211" s="3"/>
      <c r="L211" s="3"/>
      <c r="M211" s="3"/>
      <c r="N211" s="3"/>
    </row>
    <row r="212" spans="1:14" x14ac:dyDescent="0.25">
      <c r="A212" s="6">
        <v>1</v>
      </c>
      <c r="B212" s="6">
        <v>2</v>
      </c>
      <c r="C212" s="6">
        <v>5</v>
      </c>
      <c r="D212" s="6">
        <v>1</v>
      </c>
      <c r="E212" s="6">
        <v>515</v>
      </c>
      <c r="F212" s="9"/>
      <c r="G212" s="7" t="s">
        <v>178</v>
      </c>
      <c r="H212" s="3"/>
      <c r="I212" s="3"/>
      <c r="J212" s="32">
        <v>16000</v>
      </c>
      <c r="K212" s="3"/>
      <c r="L212" s="3"/>
      <c r="M212" s="3"/>
      <c r="N212" s="3"/>
    </row>
    <row r="213" spans="1:14" x14ac:dyDescent="0.25">
      <c r="A213" s="6">
        <v>1</v>
      </c>
      <c r="B213" s="6">
        <v>2</v>
      </c>
      <c r="C213" s="6">
        <v>5</v>
      </c>
      <c r="D213" s="6">
        <v>2</v>
      </c>
      <c r="E213" s="6">
        <v>523</v>
      </c>
      <c r="F213" s="9"/>
      <c r="G213" s="7" t="s">
        <v>179</v>
      </c>
      <c r="H213" s="3"/>
      <c r="I213" s="3"/>
      <c r="J213" s="3"/>
      <c r="K213" s="3"/>
      <c r="L213" s="3"/>
      <c r="M213" s="3"/>
      <c r="N213" s="3"/>
    </row>
    <row r="214" spans="1:14" x14ac:dyDescent="0.25">
      <c r="A214" s="6">
        <v>1</v>
      </c>
      <c r="B214" s="6">
        <v>2</v>
      </c>
      <c r="C214" s="6">
        <v>5</v>
      </c>
      <c r="D214" s="6">
        <v>2</v>
      </c>
      <c r="E214" s="6">
        <v>529</v>
      </c>
      <c r="F214" s="9"/>
      <c r="G214" s="7" t="s">
        <v>180</v>
      </c>
      <c r="H214" s="3"/>
      <c r="I214" s="3"/>
      <c r="J214" s="3"/>
      <c r="K214" s="3"/>
      <c r="L214" s="3"/>
      <c r="M214" s="3"/>
      <c r="N214" s="3"/>
    </row>
    <row r="215" spans="1:14" x14ac:dyDescent="0.25">
      <c r="A215" s="6">
        <v>1</v>
      </c>
      <c r="B215" s="6">
        <v>2</v>
      </c>
      <c r="C215" s="6">
        <v>5</v>
      </c>
      <c r="D215" s="6">
        <v>4</v>
      </c>
      <c r="E215" s="6">
        <v>541</v>
      </c>
      <c r="F215" s="9"/>
      <c r="G215" s="7" t="s">
        <v>207</v>
      </c>
      <c r="H215" s="3"/>
      <c r="I215" s="3"/>
      <c r="J215" s="3"/>
      <c r="K215" s="3"/>
      <c r="L215" s="3"/>
      <c r="M215" s="3"/>
      <c r="N215" s="3"/>
    </row>
    <row r="216" spans="1:14" x14ac:dyDescent="0.25">
      <c r="A216" s="6">
        <v>1</v>
      </c>
      <c r="B216" s="6">
        <v>2</v>
      </c>
      <c r="C216" s="6">
        <v>6</v>
      </c>
      <c r="D216" s="6"/>
      <c r="E216" s="6"/>
      <c r="F216" s="9"/>
      <c r="G216" s="7" t="s">
        <v>181</v>
      </c>
      <c r="H216" s="3"/>
      <c r="I216" s="3"/>
      <c r="J216" s="3"/>
      <c r="K216" s="3">
        <v>0</v>
      </c>
      <c r="L216" s="3"/>
      <c r="M216" s="3"/>
      <c r="N216" s="3"/>
    </row>
    <row r="217" spans="1:14" x14ac:dyDescent="0.25">
      <c r="A217" s="6">
        <v>1</v>
      </c>
      <c r="B217" s="6">
        <v>2</v>
      </c>
      <c r="C217" s="6">
        <v>6</v>
      </c>
      <c r="D217" s="6">
        <v>1</v>
      </c>
      <c r="E217" s="6"/>
      <c r="F217" s="9"/>
      <c r="G217" s="7" t="s">
        <v>182</v>
      </c>
      <c r="H217" s="3"/>
      <c r="I217" s="3"/>
      <c r="J217" s="3">
        <v>0</v>
      </c>
      <c r="K217" s="3">
        <v>0</v>
      </c>
      <c r="L217" s="3"/>
      <c r="M217" s="3"/>
      <c r="N217" s="3"/>
    </row>
    <row r="218" spans="1:14" x14ac:dyDescent="0.25">
      <c r="H218">
        <f>SUM(H29200)</f>
        <v>0</v>
      </c>
    </row>
    <row r="219" spans="1:14" x14ac:dyDescent="0.25">
      <c r="H219" s="11"/>
    </row>
  </sheetData>
  <mergeCells count="4"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scale="55" fitToHeight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CC00"/>
  </sheetPr>
  <dimension ref="A1:N207"/>
  <sheetViews>
    <sheetView workbookViewId="0">
      <selection activeCell="D201" sqref="D201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28515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189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186381.04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186381.04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186381.04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120000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120000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120000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66381.040000000008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10000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10000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56381.04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56381.04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N207"/>
  <sheetViews>
    <sheetView topLeftCell="A7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85546875" customWidth="1"/>
    <col min="12" max="12" width="10.28515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78733.64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78733.64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78733.64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67200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67200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67200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11533.64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5600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5600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5933.64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5933.64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CC00"/>
  </sheetPr>
  <dimension ref="A1:N207"/>
  <sheetViews>
    <sheetView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425781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209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78733.64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78733.64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78733.64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67200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67200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67200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11533.64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5600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5600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5933.64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5933.64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CC00"/>
  </sheetPr>
  <dimension ref="A1:N207"/>
  <sheetViews>
    <sheetView topLeftCell="A7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28515625" customWidth="1"/>
    <col min="12" max="12" width="10.140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210541.68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210541.68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210541.68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172800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172800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172800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37741.68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14400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14400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23341.68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23341.68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CC00"/>
  </sheetPr>
  <dimension ref="A1:N207"/>
  <sheetViews>
    <sheetView topLeftCell="A7" workbookViewId="0">
      <selection activeCell="K18" sqref="K18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0.425781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97165.8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97165.8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97165.8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79200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79200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79200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17965.8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6600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6600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11365.8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11365.8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CC00"/>
  </sheetPr>
  <dimension ref="A1:N207"/>
  <sheetViews>
    <sheetView topLeftCell="D13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28515625" customWidth="1"/>
    <col min="12" max="12" width="10.71093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63767.4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63767.4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63767.4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50400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50400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50400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13367.400000000001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4200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4200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9167.4000000000015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9167.4000000000015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CC00"/>
  </sheetPr>
  <dimension ref="A1:N207"/>
  <sheetViews>
    <sheetView topLeftCell="A7" workbookViewId="0">
      <selection activeCell="H22" sqref="H22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42578125" customWidth="1"/>
    <col min="12" max="12" width="10.57031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169165.8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169165.8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169165.8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79200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79200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79200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89965.8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6600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6600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83365.8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83365.8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6"/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CC00"/>
  </sheetPr>
  <dimension ref="A1:N207"/>
  <sheetViews>
    <sheetView topLeftCell="A97" workbookViewId="0">
      <selection activeCell="H22" sqref="H22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140625" customWidth="1"/>
    <col min="12" max="12" width="10.855468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1090665.3500000001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1090665.3500000001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1090665.3500000001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906442.44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906442.44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906442.44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184222.91000000003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75536.87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4">
        <v>75536.87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108686.04000000002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108686.04000000002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CC00"/>
  </sheetPr>
  <dimension ref="A1:N207"/>
  <sheetViews>
    <sheetView topLeftCell="A7" workbookViewId="0">
      <selection activeCell="H22" sqref="H22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2.28515625" customWidth="1"/>
    <col min="12" max="12" width="10.28515625" customWidth="1"/>
    <col min="13" max="13" width="10.140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8">
        <f>I6+K198</f>
        <v>194331.6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194331.6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194331.6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158400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158400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158400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35931.599999999999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13200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13200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22731.599999999999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22731.599999999999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CC00"/>
  </sheetPr>
  <dimension ref="A1:N207"/>
  <sheetViews>
    <sheetView topLeftCell="A7" workbookViewId="0">
      <selection activeCell="I24" sqref="I24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2.140625" customWidth="1"/>
    <col min="12" max="12" width="10.42578125" customWidth="1"/>
    <col min="13" max="13" width="10.28515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253552.64000000001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253552.64000000001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253552.64000000001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204000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204000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204000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49552.639999999999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17000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4">
        <v>17000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H21+H24</f>
        <v>32552.639999999999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32552.639999999999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6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</sheetPr>
  <dimension ref="A1:N207"/>
  <sheetViews>
    <sheetView topLeftCell="A4" workbookViewId="0">
      <selection activeCell="H25" sqref="H2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140625" customWidth="1"/>
    <col min="12" max="12" width="10.425781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511146.08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511146.08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511146.08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427200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427200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427200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83946.080000000016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35600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35600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48346.080000000009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48346.080000000009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50"/>
  </sheetPr>
  <dimension ref="A1:N207"/>
  <sheetViews>
    <sheetView topLeftCell="A4" workbookViewId="0">
      <selection activeCell="H21" sqref="H21:H22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42578125" customWidth="1"/>
    <col min="13" max="13" width="10.57031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554601.4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554601.4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554601.4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465600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465600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465600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89001.400000000009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38800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"/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38800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50201.400000000009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50201.400000000009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FF00"/>
  </sheetPr>
  <dimension ref="A1:P220"/>
  <sheetViews>
    <sheetView topLeftCell="A52" zoomScale="80" zoomScaleNormal="80" workbookViewId="0">
      <selection activeCell="P84" sqref="P84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4.5703125" customWidth="1"/>
    <col min="12" max="12" width="12.7109375" bestFit="1" customWidth="1"/>
    <col min="14" max="14" width="15.140625" bestFit="1" customWidth="1"/>
    <col min="15" max="15" width="12.7109375" bestFit="1" customWidth="1"/>
    <col min="16" max="16" width="16" bestFit="1" customWidth="1"/>
  </cols>
  <sheetData>
    <row r="1" spans="1:15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21" x14ac:dyDescent="0.35">
      <c r="A3" s="41" t="s">
        <v>212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5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8">
        <f>I6+K198</f>
        <v>3742624.6900000004</v>
      </c>
      <c r="O5" s="11"/>
    </row>
    <row r="6" spans="1:15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3529624.6900000004</v>
      </c>
      <c r="J6" s="3"/>
      <c r="K6" s="3"/>
      <c r="L6" s="3"/>
      <c r="M6" s="3"/>
      <c r="N6" s="3"/>
    </row>
    <row r="7" spans="1:15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I8+I16+I26</f>
        <v>2725887.2800000003</v>
      </c>
      <c r="J7" s="3"/>
      <c r="K7" s="3"/>
      <c r="L7" s="3"/>
      <c r="M7" s="3"/>
      <c r="N7" s="3"/>
      <c r="O7" s="11"/>
    </row>
    <row r="8" spans="1:15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2164800</v>
      </c>
      <c r="J8" s="3"/>
      <c r="K8" s="3"/>
      <c r="L8" s="3"/>
      <c r="M8" s="3"/>
      <c r="N8" s="3"/>
    </row>
    <row r="9" spans="1:15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5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5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2164800</v>
      </c>
      <c r="J11" s="3"/>
      <c r="K11" s="3"/>
      <c r="L11" s="3"/>
      <c r="M11" s="3"/>
      <c r="N11" s="3"/>
    </row>
    <row r="12" spans="1:15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8">
        <v>2164800</v>
      </c>
      <c r="I12" s="3"/>
      <c r="J12" s="3"/>
      <c r="K12" s="3"/>
      <c r="L12" s="3"/>
      <c r="M12" s="3"/>
      <c r="N12" s="3"/>
    </row>
    <row r="13" spans="1:15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5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5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5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561087.28000000026</v>
      </c>
      <c r="J16" s="3"/>
      <c r="K16" s="3"/>
      <c r="L16" s="3"/>
      <c r="M16" s="3"/>
      <c r="N16" s="3"/>
    </row>
    <row r="17" spans="1:15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180400</v>
      </c>
      <c r="J17" s="3"/>
      <c r="K17" s="3"/>
      <c r="L17" s="3"/>
      <c r="M17" s="3"/>
      <c r="N17" s="3"/>
    </row>
    <row r="18" spans="1:15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5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180400</v>
      </c>
      <c r="I19" s="3"/>
      <c r="J19" s="3"/>
      <c r="K19" s="3"/>
      <c r="L19" s="3"/>
      <c r="M19" s="3"/>
      <c r="N19" s="3"/>
    </row>
    <row r="20" spans="1:15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380687.28000000026</v>
      </c>
      <c r="J20" s="3"/>
      <c r="K20" s="3"/>
      <c r="L20" s="3"/>
      <c r="M20" s="3"/>
      <c r="N20" s="3"/>
    </row>
    <row r="21" spans="1:15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5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380687.28000000026</v>
      </c>
      <c r="I22" s="3"/>
      <c r="J22" s="3"/>
      <c r="K22" s="3"/>
      <c r="L22" s="3"/>
      <c r="M22" s="3"/>
      <c r="N22" s="3"/>
    </row>
    <row r="23" spans="1:15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5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5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>
        <v>0</v>
      </c>
      <c r="I25" s="3"/>
      <c r="J25" s="3"/>
      <c r="K25" s="3"/>
      <c r="L25" s="3"/>
      <c r="M25" s="3"/>
      <c r="N25" s="3"/>
    </row>
    <row r="26" spans="1:15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5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>
        <v>0</v>
      </c>
      <c r="I27" s="3"/>
      <c r="J27" s="3"/>
      <c r="K27" s="3"/>
      <c r="L27" s="3"/>
      <c r="M27" s="3"/>
      <c r="N27" s="3"/>
    </row>
    <row r="28" spans="1:15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 t="str">
        <f>I29</f>
        <v xml:space="preserve">  </v>
      </c>
      <c r="J28" s="3"/>
      <c r="K28" s="3"/>
      <c r="L28" s="3"/>
      <c r="M28" s="3"/>
      <c r="N28" s="3"/>
    </row>
    <row r="29" spans="1:15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 t="str">
        <f>H30</f>
        <v xml:space="preserve">  </v>
      </c>
      <c r="J29" s="3"/>
      <c r="K29" s="3"/>
      <c r="L29" s="3"/>
      <c r="M29" s="3"/>
      <c r="N29" s="3"/>
    </row>
    <row r="30" spans="1:15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 t="s">
        <v>220</v>
      </c>
      <c r="I30" s="3"/>
      <c r="J30" s="3"/>
      <c r="K30" s="3"/>
      <c r="L30" s="3"/>
      <c r="M30" s="3"/>
      <c r="N30" s="3"/>
    </row>
    <row r="31" spans="1:15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550837.37000000011</v>
      </c>
      <c r="J31" s="3"/>
      <c r="K31" s="3"/>
      <c r="L31" s="3"/>
      <c r="M31" s="3"/>
      <c r="N31" s="3"/>
      <c r="O31" s="11">
        <f>SUM(H31:H85)</f>
        <v>550837.37000000011</v>
      </c>
    </row>
    <row r="32" spans="1:15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188820.14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50000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>
        <v>50000</v>
      </c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>
        <f>H36</f>
        <v>56728</v>
      </c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>
        <v>56728</v>
      </c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12092.14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>
        <v>12092.14</v>
      </c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70000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>
        <v>70000</v>
      </c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52469.440000000002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52469.440000000002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>
        <v>0</v>
      </c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>
        <v>52469.440000000002</v>
      </c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>
        <v>0</v>
      </c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>
        <v>0</v>
      </c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>
        <v>0</v>
      </c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50000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50000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>
        <v>50000</v>
      </c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139611.98000000001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139611.98000000001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>
        <v>139611.98000000001</v>
      </c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97865.8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57865.8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>
        <v>57865.8</v>
      </c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40000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>
        <v>40000</v>
      </c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22070.01</v>
      </c>
      <c r="J80" s="3"/>
      <c r="K80" s="3"/>
      <c r="L80" s="3"/>
      <c r="M80" s="3"/>
      <c r="N80" s="3"/>
    </row>
    <row r="81" spans="1:16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6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  <c r="P82">
        <v>12501716.27</v>
      </c>
    </row>
    <row r="83" spans="1:16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22070.01</v>
      </c>
      <c r="J83" s="3"/>
      <c r="K83" s="3"/>
      <c r="L83" s="3"/>
      <c r="M83" s="3"/>
      <c r="N83" s="3"/>
      <c r="P83">
        <v>885303.65</v>
      </c>
    </row>
    <row r="84" spans="1:16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>
        <v>22070.01</v>
      </c>
      <c r="I84" s="3"/>
      <c r="J84" s="3"/>
      <c r="K84" s="3"/>
      <c r="L84" s="3"/>
      <c r="M84" s="3"/>
      <c r="N84" s="3"/>
      <c r="P84" s="10">
        <f>SUM(P82:P83)</f>
        <v>13387019.92</v>
      </c>
    </row>
    <row r="85" spans="1:16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252900.03999999998</v>
      </c>
      <c r="J85" s="3"/>
      <c r="K85" s="3"/>
      <c r="L85" s="3"/>
      <c r="M85" s="3"/>
      <c r="N85" s="3"/>
      <c r="O85" s="11"/>
    </row>
    <row r="86" spans="1:16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152900.03999999998</v>
      </c>
      <c r="J86" s="3"/>
      <c r="K86" s="3"/>
      <c r="L86" s="3"/>
      <c r="M86" s="3"/>
      <c r="N86" s="3"/>
    </row>
    <row r="87" spans="1:16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152900.03999999998</v>
      </c>
      <c r="J87" s="3"/>
      <c r="K87" s="3"/>
      <c r="L87" s="3"/>
      <c r="M87" s="3"/>
      <c r="N87" s="3"/>
    </row>
    <row r="88" spans="1:16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>
        <v>30000</v>
      </c>
      <c r="I88" s="3"/>
      <c r="J88" s="3"/>
      <c r="K88" s="3"/>
      <c r="L88" s="3"/>
      <c r="M88" s="3"/>
      <c r="N88" s="3"/>
    </row>
    <row r="89" spans="1:16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>
        <v>122900.04</v>
      </c>
      <c r="I89" s="3"/>
      <c r="J89" s="3"/>
      <c r="K89" s="3"/>
      <c r="L89" s="3"/>
      <c r="M89" s="3"/>
      <c r="N89" s="3"/>
    </row>
    <row r="90" spans="1:16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6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6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  <c r="O92" s="11"/>
    </row>
    <row r="93" spans="1:16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6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6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6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>
        <v>0</v>
      </c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100000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>
        <v>0</v>
      </c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100000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>
        <v>100000</v>
      </c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>
        <v>0</v>
      </c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>
        <v>0</v>
      </c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>
        <v>0</v>
      </c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>
        <v>0</v>
      </c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f>K199+K205</f>
        <v>213000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f>K200</f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f>J202</f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>
        <v>0</v>
      </c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>
        <f>J206</f>
        <v>213000</v>
      </c>
      <c r="K205" s="3">
        <f>J205</f>
        <v>213000</v>
      </c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5</v>
      </c>
      <c r="D206" s="6">
        <v>4</v>
      </c>
      <c r="E206" s="6">
        <v>541</v>
      </c>
      <c r="F206" s="9">
        <v>1</v>
      </c>
      <c r="G206" s="7" t="s">
        <v>229</v>
      </c>
      <c r="H206" s="3"/>
      <c r="I206" s="3"/>
      <c r="J206" s="3">
        <v>213000</v>
      </c>
      <c r="K206" s="3"/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/>
      <c r="E207" s="6"/>
      <c r="F207" s="9"/>
      <c r="G207" s="7" t="s">
        <v>181</v>
      </c>
      <c r="H207" s="3"/>
      <c r="I207" s="3"/>
      <c r="J207" s="3"/>
      <c r="K207" s="3">
        <v>0</v>
      </c>
      <c r="L207" s="3"/>
      <c r="M207" s="3"/>
      <c r="N207" s="3"/>
    </row>
    <row r="208" spans="1:14" x14ac:dyDescent="0.25">
      <c r="A208" s="6">
        <v>1</v>
      </c>
      <c r="B208" s="6">
        <v>2</v>
      </c>
      <c r="C208" s="6">
        <v>6</v>
      </c>
      <c r="D208" s="6">
        <v>1</v>
      </c>
      <c r="E208" s="6"/>
      <c r="F208" s="9"/>
      <c r="G208" s="7" t="s">
        <v>182</v>
      </c>
      <c r="H208" s="3"/>
      <c r="I208" s="3"/>
      <c r="J208" s="3">
        <v>0</v>
      </c>
      <c r="K208" s="3">
        <v>0</v>
      </c>
      <c r="L208" s="3"/>
      <c r="M208" s="3"/>
      <c r="N208" s="3"/>
    </row>
    <row r="211" spans="12:16" x14ac:dyDescent="0.25">
      <c r="L211" s="11"/>
    </row>
    <row r="220" spans="12:16" x14ac:dyDescent="0.25">
      <c r="P220" s="11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55" fitToHeight="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CC00"/>
  </sheetPr>
  <dimension ref="A1:N207"/>
  <sheetViews>
    <sheetView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85546875" customWidth="1"/>
    <col min="12" max="12" width="10.140625" customWidth="1"/>
    <col min="13" max="13" width="9.855468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472489.88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472489.88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472489.88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360000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360000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360000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112489.88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16400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16400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96089.88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96089.88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CC00"/>
  </sheetPr>
  <dimension ref="A1:N207"/>
  <sheetViews>
    <sheetView topLeftCell="F4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42578125" customWidth="1"/>
    <col min="13" max="13" width="9.71093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198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224700.6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224700.6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224700.6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180000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180000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180000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44700.600000000006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15000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15000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29700.600000000002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29700.600000000002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/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/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/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/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/>
      <c r="K207" s="3"/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CC00"/>
  </sheetPr>
  <dimension ref="A1:N207"/>
  <sheetViews>
    <sheetView topLeftCell="E10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2" width="10.8554687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78733.64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78733.64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78733.64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67200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67200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67200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11533.64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5600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5600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5933.64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5933.64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CC00"/>
  </sheetPr>
  <dimension ref="A1:N207"/>
  <sheetViews>
    <sheetView topLeftCell="C19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42578125" customWidth="1"/>
    <col min="12" max="12" width="10.140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160933.20000000001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160933.20000000001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160933.20000000001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129600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129600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129600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31333.199999999997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10800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10800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20533.199999999997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20533.199999999997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CC00"/>
  </sheetPr>
  <dimension ref="A1:N207"/>
  <sheetViews>
    <sheetView topLeftCell="B7" zoomScaleNormal="100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" customWidth="1"/>
    <col min="13" max="13" width="10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306725.73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306725.73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306725.73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255252.59999999998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255252.59999999998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255252.59999999998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51473.130000000005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21271.05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21271.05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30202.080000000002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30202.080000000002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CC00"/>
  </sheetPr>
  <dimension ref="A1:N207"/>
  <sheetViews>
    <sheetView topLeftCell="B13"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2.5703125" customWidth="1"/>
    <col min="12" max="12" width="10.42578125" customWidth="1"/>
    <col min="13" max="13" width="10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288468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288468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288468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230400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230400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230400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58068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19200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19200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38868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38868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CC00"/>
  </sheetPr>
  <dimension ref="A1:N207"/>
  <sheetViews>
    <sheetView workbookViewId="0">
      <selection activeCell="N5" sqref="N5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1.5703125" customWidth="1"/>
    <col min="12" max="12" width="11.140625" customWidth="1"/>
    <col min="13" max="13" width="10.140625" customWidth="1"/>
    <col min="14" max="14" width="15.140625" bestFit="1" customWidth="1"/>
  </cols>
  <sheetData>
    <row r="1" spans="1:14" ht="21" x14ac:dyDescent="0.35">
      <c r="A1" s="41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1" x14ac:dyDescent="0.3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x14ac:dyDescent="0.35">
      <c r="A3" s="41" t="s">
        <v>213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62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x14ac:dyDescent="0.25">
      <c r="A5" s="6">
        <v>1</v>
      </c>
      <c r="B5" s="6"/>
      <c r="C5" s="6"/>
      <c r="D5" s="6"/>
      <c r="E5" s="6"/>
      <c r="F5" s="6"/>
      <c r="G5" s="7" t="s">
        <v>0</v>
      </c>
      <c r="H5" s="3"/>
      <c r="I5" s="3"/>
      <c r="J5" s="3"/>
      <c r="K5" s="3"/>
      <c r="L5" s="3"/>
      <c r="M5" s="3"/>
      <c r="N5" s="33">
        <f>I6+K198</f>
        <v>63767.4</v>
      </c>
    </row>
    <row r="6" spans="1:14" x14ac:dyDescent="0.25">
      <c r="A6" s="6">
        <v>1</v>
      </c>
      <c r="B6" s="6">
        <v>1</v>
      </c>
      <c r="C6" s="6"/>
      <c r="D6" s="6"/>
      <c r="E6" s="6"/>
      <c r="F6" s="6"/>
      <c r="G6" s="7" t="s">
        <v>12</v>
      </c>
      <c r="H6" s="3"/>
      <c r="I6" s="4">
        <f>I7+I31+I85+I183</f>
        <v>63767.4</v>
      </c>
      <c r="J6" s="3"/>
      <c r="K6" s="3"/>
      <c r="L6" s="3"/>
      <c r="M6" s="3"/>
      <c r="N6" s="3"/>
    </row>
    <row r="7" spans="1:14" x14ac:dyDescent="0.25">
      <c r="A7" s="6">
        <v>1</v>
      </c>
      <c r="B7" s="6">
        <v>1</v>
      </c>
      <c r="C7" s="6">
        <v>1</v>
      </c>
      <c r="D7" s="6"/>
      <c r="E7" s="6"/>
      <c r="F7" s="6"/>
      <c r="G7" s="7" t="s">
        <v>13</v>
      </c>
      <c r="H7" s="3"/>
      <c r="I7" s="4">
        <f>I8+I13+I16+I23+I26+I28</f>
        <v>63767.4</v>
      </c>
      <c r="J7" s="3"/>
      <c r="K7" s="3"/>
      <c r="L7" s="3"/>
      <c r="M7" s="3"/>
      <c r="N7" s="3"/>
    </row>
    <row r="8" spans="1:14" x14ac:dyDescent="0.25">
      <c r="A8" s="6">
        <v>1</v>
      </c>
      <c r="B8" s="6">
        <v>1</v>
      </c>
      <c r="C8" s="6">
        <v>1</v>
      </c>
      <c r="D8" s="6">
        <v>1</v>
      </c>
      <c r="E8" s="6"/>
      <c r="F8" s="6"/>
      <c r="G8" s="7" t="s">
        <v>14</v>
      </c>
      <c r="H8" s="3"/>
      <c r="I8" s="3">
        <f>I9+I11</f>
        <v>50400</v>
      </c>
      <c r="J8" s="3"/>
      <c r="K8" s="3"/>
      <c r="L8" s="3"/>
      <c r="M8" s="3"/>
      <c r="N8" s="3"/>
    </row>
    <row r="9" spans="1:14" x14ac:dyDescent="0.25">
      <c r="A9" s="6">
        <v>1</v>
      </c>
      <c r="B9" s="6">
        <v>1</v>
      </c>
      <c r="C9" s="6">
        <v>1</v>
      </c>
      <c r="D9" s="6">
        <v>1</v>
      </c>
      <c r="E9" s="6">
        <v>111</v>
      </c>
      <c r="F9" s="6"/>
      <c r="G9" s="7" t="s">
        <v>15</v>
      </c>
      <c r="H9" s="3"/>
      <c r="I9" s="3"/>
      <c r="J9" s="3"/>
      <c r="K9" s="3"/>
      <c r="L9" s="3"/>
      <c r="M9" s="3"/>
      <c r="N9" s="3"/>
    </row>
    <row r="10" spans="1:14" x14ac:dyDescent="0.25">
      <c r="A10" s="6">
        <v>1</v>
      </c>
      <c r="B10" s="6">
        <v>1</v>
      </c>
      <c r="C10" s="6">
        <v>1</v>
      </c>
      <c r="D10" s="6">
        <v>1</v>
      </c>
      <c r="E10" s="6">
        <v>111</v>
      </c>
      <c r="F10" s="9" t="s">
        <v>16</v>
      </c>
      <c r="G10" s="7" t="s">
        <v>15</v>
      </c>
      <c r="H10" s="3"/>
      <c r="I10" s="3"/>
      <c r="J10" s="3"/>
      <c r="K10" s="3"/>
      <c r="L10" s="3"/>
      <c r="M10" s="3"/>
      <c r="N10" s="3"/>
    </row>
    <row r="11" spans="1:14" x14ac:dyDescent="0.25">
      <c r="A11" s="6">
        <v>1</v>
      </c>
      <c r="B11" s="6">
        <v>1</v>
      </c>
      <c r="C11" s="6">
        <v>1</v>
      </c>
      <c r="D11" s="6">
        <v>1</v>
      </c>
      <c r="E11" s="6">
        <v>113</v>
      </c>
      <c r="F11" s="9"/>
      <c r="G11" s="7" t="s">
        <v>17</v>
      </c>
      <c r="H11" s="3"/>
      <c r="I11" s="3">
        <f>H12</f>
        <v>50400</v>
      </c>
      <c r="J11" s="3"/>
      <c r="K11" s="3"/>
      <c r="L11" s="3"/>
      <c r="M11" s="3"/>
      <c r="N11" s="3"/>
    </row>
    <row r="12" spans="1:14" x14ac:dyDescent="0.25">
      <c r="A12" s="6">
        <v>1</v>
      </c>
      <c r="B12" s="6">
        <v>1</v>
      </c>
      <c r="C12" s="6">
        <v>1</v>
      </c>
      <c r="D12" s="6">
        <v>1</v>
      </c>
      <c r="E12" s="6">
        <v>113</v>
      </c>
      <c r="F12" s="9" t="s">
        <v>16</v>
      </c>
      <c r="G12" s="7" t="s">
        <v>17</v>
      </c>
      <c r="H12" s="32">
        <v>50400</v>
      </c>
      <c r="I12" s="3"/>
      <c r="J12" s="3"/>
      <c r="K12" s="3"/>
      <c r="L12" s="3"/>
      <c r="M12" s="3"/>
      <c r="N12" s="3"/>
    </row>
    <row r="13" spans="1:14" x14ac:dyDescent="0.25">
      <c r="A13" s="6">
        <v>1</v>
      </c>
      <c r="B13" s="6">
        <v>1</v>
      </c>
      <c r="C13" s="6">
        <v>1</v>
      </c>
      <c r="D13" s="6">
        <v>2</v>
      </c>
      <c r="E13" s="6"/>
      <c r="F13" s="9"/>
      <c r="G13" s="7" t="s">
        <v>18</v>
      </c>
      <c r="H13" s="3"/>
      <c r="I13" s="3"/>
      <c r="J13" s="3"/>
      <c r="K13" s="3"/>
      <c r="L13" s="3"/>
      <c r="M13" s="3"/>
      <c r="N13" s="3"/>
    </row>
    <row r="14" spans="1:14" x14ac:dyDescent="0.25">
      <c r="A14" s="6">
        <v>1</v>
      </c>
      <c r="B14" s="6">
        <v>1</v>
      </c>
      <c r="C14" s="6">
        <v>1</v>
      </c>
      <c r="D14" s="6">
        <v>2</v>
      </c>
      <c r="E14" s="6">
        <v>122</v>
      </c>
      <c r="F14" s="9"/>
      <c r="G14" s="7" t="s">
        <v>19</v>
      </c>
      <c r="H14" s="3"/>
      <c r="I14" s="3"/>
      <c r="J14" s="3"/>
      <c r="K14" s="3"/>
      <c r="L14" s="3"/>
      <c r="M14" s="3"/>
      <c r="N14" s="3"/>
    </row>
    <row r="15" spans="1:14" x14ac:dyDescent="0.25">
      <c r="A15" s="6">
        <v>1</v>
      </c>
      <c r="B15" s="6">
        <v>1</v>
      </c>
      <c r="C15" s="6">
        <v>1</v>
      </c>
      <c r="D15" s="6">
        <v>2</v>
      </c>
      <c r="E15" s="6">
        <v>122</v>
      </c>
      <c r="F15" s="9" t="s">
        <v>16</v>
      </c>
      <c r="G15" s="7" t="s">
        <v>19</v>
      </c>
      <c r="H15" s="3"/>
      <c r="I15" s="3"/>
      <c r="J15" s="3"/>
      <c r="K15" s="3"/>
      <c r="L15" s="3"/>
      <c r="M15" s="3"/>
      <c r="N15" s="3"/>
    </row>
    <row r="16" spans="1:14" x14ac:dyDescent="0.25">
      <c r="A16" s="6">
        <v>1</v>
      </c>
      <c r="B16" s="6">
        <v>1</v>
      </c>
      <c r="C16" s="6">
        <v>1</v>
      </c>
      <c r="D16" s="6">
        <v>3</v>
      </c>
      <c r="E16" s="6"/>
      <c r="F16" s="9"/>
      <c r="G16" s="7" t="s">
        <v>20</v>
      </c>
      <c r="H16" s="3"/>
      <c r="I16" s="3">
        <f>I17+I20</f>
        <v>13367.400000000001</v>
      </c>
      <c r="J16" s="3"/>
      <c r="K16" s="3"/>
      <c r="L16" s="3"/>
      <c r="M16" s="3"/>
      <c r="N16" s="3"/>
    </row>
    <row r="17" spans="1:14" ht="23.25" customHeight="1" x14ac:dyDescent="0.25">
      <c r="A17" s="6">
        <v>1</v>
      </c>
      <c r="B17" s="6">
        <v>1</v>
      </c>
      <c r="C17" s="6">
        <v>1</v>
      </c>
      <c r="D17" s="6">
        <v>3</v>
      </c>
      <c r="E17" s="6">
        <v>132</v>
      </c>
      <c r="F17" s="9"/>
      <c r="G17" s="7" t="s">
        <v>21</v>
      </c>
      <c r="H17" s="3"/>
      <c r="I17" s="3">
        <f>H18+H19</f>
        <v>4200</v>
      </c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>
        <v>132</v>
      </c>
      <c r="F18" s="9" t="s">
        <v>16</v>
      </c>
      <c r="G18" s="7" t="s">
        <v>22</v>
      </c>
      <c r="H18" s="32">
        <v>0</v>
      </c>
      <c r="I18" s="3"/>
      <c r="J18" s="3"/>
      <c r="K18" s="3"/>
      <c r="L18" s="3"/>
      <c r="M18" s="3"/>
      <c r="N18" s="3"/>
    </row>
    <row r="19" spans="1:14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 t="s">
        <v>23</v>
      </c>
      <c r="G19" s="7" t="s">
        <v>24</v>
      </c>
      <c r="H19" s="32">
        <v>4200</v>
      </c>
      <c r="I19" s="3"/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134</v>
      </c>
      <c r="F20" s="9"/>
      <c r="G20" s="7" t="s">
        <v>25</v>
      </c>
      <c r="H20" s="3"/>
      <c r="I20" s="3">
        <f>H21+H22</f>
        <v>9167.4000000000015</v>
      </c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134</v>
      </c>
      <c r="F21" s="9" t="s">
        <v>26</v>
      </c>
      <c r="G21" s="7" t="s">
        <v>27</v>
      </c>
      <c r="H21" s="32">
        <v>0</v>
      </c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5</v>
      </c>
      <c r="E22" s="6">
        <v>134</v>
      </c>
      <c r="F22" s="9" t="s">
        <v>28</v>
      </c>
      <c r="G22" s="7" t="s">
        <v>29</v>
      </c>
      <c r="H22" s="32">
        <v>9167.4000000000015</v>
      </c>
      <c r="I22" s="3"/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5</v>
      </c>
      <c r="E23" s="6"/>
      <c r="F23" s="9"/>
      <c r="G23" s="7" t="s">
        <v>30</v>
      </c>
      <c r="H23" s="3"/>
      <c r="I23" s="3">
        <f>I24</f>
        <v>0</v>
      </c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152</v>
      </c>
      <c r="F24" s="9"/>
      <c r="G24" s="7" t="s">
        <v>31</v>
      </c>
      <c r="H24" s="3"/>
      <c r="I24" s="3">
        <f>H25</f>
        <v>0</v>
      </c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>
        <v>152</v>
      </c>
      <c r="F25" s="9" t="s">
        <v>23</v>
      </c>
      <c r="G25" s="7" t="s">
        <v>32</v>
      </c>
      <c r="H25" s="3"/>
      <c r="I25" s="3"/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6</v>
      </c>
      <c r="E26" s="6">
        <v>161</v>
      </c>
      <c r="F26" s="9"/>
      <c r="G26" s="7" t="s">
        <v>33</v>
      </c>
      <c r="H26" s="3"/>
      <c r="I26" s="3">
        <f>H27</f>
        <v>0</v>
      </c>
      <c r="J26" s="3"/>
      <c r="K26" s="3"/>
      <c r="L26" s="3"/>
      <c r="M26" s="3"/>
      <c r="N26" s="3"/>
    </row>
    <row r="27" spans="1:14" ht="23.25" customHeight="1" x14ac:dyDescent="0.25">
      <c r="A27" s="6">
        <v>1</v>
      </c>
      <c r="B27" s="6">
        <v>1</v>
      </c>
      <c r="C27" s="6">
        <v>1</v>
      </c>
      <c r="D27" s="6">
        <v>6</v>
      </c>
      <c r="E27" s="6">
        <v>161</v>
      </c>
      <c r="F27" s="9" t="s">
        <v>16</v>
      </c>
      <c r="G27" s="7" t="s">
        <v>34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7</v>
      </c>
      <c r="E28" s="6"/>
      <c r="F28" s="9"/>
      <c r="G28" s="7" t="s">
        <v>35</v>
      </c>
      <c r="H28" s="3"/>
      <c r="I28" s="3">
        <f>I29</f>
        <v>0</v>
      </c>
      <c r="J28" s="3"/>
      <c r="K28" s="3"/>
      <c r="L28" s="3"/>
      <c r="M28" s="3"/>
      <c r="N28" s="3"/>
    </row>
    <row r="29" spans="1:14" x14ac:dyDescent="0.25">
      <c r="A29" s="6">
        <v>1</v>
      </c>
      <c r="B29" s="6">
        <v>1</v>
      </c>
      <c r="C29" s="6">
        <v>1</v>
      </c>
      <c r="D29" s="6">
        <v>7</v>
      </c>
      <c r="E29" s="6">
        <v>171</v>
      </c>
      <c r="F29" s="9"/>
      <c r="G29" s="7" t="s">
        <v>36</v>
      </c>
      <c r="H29" s="3"/>
      <c r="I29" s="3">
        <f>H30</f>
        <v>0</v>
      </c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>
        <v>171</v>
      </c>
      <c r="F30" s="9" t="s">
        <v>26</v>
      </c>
      <c r="G30" s="7" t="s">
        <v>37</v>
      </c>
      <c r="H30" s="3"/>
      <c r="I30" s="3"/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2</v>
      </c>
      <c r="D31" s="6"/>
      <c r="E31" s="6"/>
      <c r="F31" s="9"/>
      <c r="G31" s="7" t="s">
        <v>38</v>
      </c>
      <c r="H31" s="3"/>
      <c r="I31" s="4">
        <f>I32+I41+I47+I52+I59+I64+I68+I77+I80</f>
        <v>0</v>
      </c>
      <c r="J31" s="3"/>
      <c r="K31" s="3"/>
      <c r="L31" s="3"/>
      <c r="M31" s="3"/>
      <c r="N31" s="3"/>
    </row>
    <row r="32" spans="1:14" ht="22.5" x14ac:dyDescent="0.25">
      <c r="A32" s="6">
        <v>1</v>
      </c>
      <c r="B32" s="6">
        <v>1</v>
      </c>
      <c r="C32" s="6">
        <v>2</v>
      </c>
      <c r="D32" s="6">
        <v>1</v>
      </c>
      <c r="E32" s="6"/>
      <c r="F32" s="9"/>
      <c r="G32" s="7" t="s">
        <v>39</v>
      </c>
      <c r="H32" s="3"/>
      <c r="I32" s="3">
        <f>I33+I35+I37+I39</f>
        <v>0</v>
      </c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>
        <v>1</v>
      </c>
      <c r="E33" s="6">
        <v>211</v>
      </c>
      <c r="F33" s="9"/>
      <c r="G33" s="7" t="s">
        <v>40</v>
      </c>
      <c r="H33" s="3"/>
      <c r="I33" s="3">
        <f>H34</f>
        <v>0</v>
      </c>
      <c r="J33" s="3"/>
      <c r="K33" s="3"/>
      <c r="L33" s="3"/>
      <c r="M33" s="3"/>
      <c r="N33" s="3"/>
    </row>
    <row r="34" spans="1:14" x14ac:dyDescent="0.25">
      <c r="A34" s="6">
        <v>1</v>
      </c>
      <c r="B34" s="6">
        <v>1</v>
      </c>
      <c r="C34" s="6">
        <v>2</v>
      </c>
      <c r="D34" s="6">
        <v>1</v>
      </c>
      <c r="E34" s="6">
        <v>211</v>
      </c>
      <c r="F34" s="9" t="s">
        <v>16</v>
      </c>
      <c r="G34" s="7" t="s">
        <v>41</v>
      </c>
      <c r="H34" s="3"/>
      <c r="I34" s="3"/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212</v>
      </c>
      <c r="F35" s="9"/>
      <c r="G35" s="7" t="s">
        <v>42</v>
      </c>
      <c r="H35" s="3"/>
      <c r="I35" s="3"/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212</v>
      </c>
      <c r="F36" s="9" t="s">
        <v>16</v>
      </c>
      <c r="G36" s="7" t="s">
        <v>42</v>
      </c>
      <c r="H36" s="3"/>
      <c r="I36" s="3"/>
      <c r="J36" s="3"/>
      <c r="K36" s="3"/>
      <c r="L36" s="3"/>
      <c r="M36" s="3"/>
      <c r="N36" s="3"/>
    </row>
    <row r="37" spans="1:14" ht="21" customHeight="1" x14ac:dyDescent="0.25">
      <c r="A37" s="6">
        <v>1</v>
      </c>
      <c r="B37" s="6">
        <v>1</v>
      </c>
      <c r="C37" s="6">
        <v>2</v>
      </c>
      <c r="D37" s="6">
        <v>1</v>
      </c>
      <c r="E37" s="6">
        <v>214</v>
      </c>
      <c r="F37" s="9"/>
      <c r="G37" s="7" t="s">
        <v>43</v>
      </c>
      <c r="H37" s="3"/>
      <c r="I37" s="3">
        <f>H38</f>
        <v>0</v>
      </c>
      <c r="J37" s="3"/>
      <c r="K37" s="3"/>
      <c r="L37" s="3"/>
      <c r="M37" s="3"/>
      <c r="N37" s="3"/>
    </row>
    <row r="38" spans="1:14" ht="22.5" x14ac:dyDescent="0.25">
      <c r="A38" s="6">
        <v>1</v>
      </c>
      <c r="B38" s="6">
        <v>1</v>
      </c>
      <c r="C38" s="6">
        <v>2</v>
      </c>
      <c r="D38" s="6">
        <v>1</v>
      </c>
      <c r="E38" s="6">
        <v>214</v>
      </c>
      <c r="F38" s="9" t="s">
        <v>16</v>
      </c>
      <c r="G38" s="7" t="s">
        <v>44</v>
      </c>
      <c r="H38" s="3"/>
      <c r="I38" s="3"/>
      <c r="J38" s="3"/>
      <c r="K38" s="3"/>
      <c r="L38" s="3"/>
      <c r="M38" s="3"/>
      <c r="N38" s="3"/>
    </row>
    <row r="39" spans="1:14" x14ac:dyDescent="0.25">
      <c r="A39" s="6">
        <v>1</v>
      </c>
      <c r="B39" s="6">
        <v>1</v>
      </c>
      <c r="C39" s="6">
        <v>2</v>
      </c>
      <c r="D39" s="6">
        <v>1</v>
      </c>
      <c r="E39" s="6">
        <v>216</v>
      </c>
      <c r="F39" s="9"/>
      <c r="G39" s="7" t="s">
        <v>45</v>
      </c>
      <c r="H39" s="3"/>
      <c r="I39" s="3">
        <f>H40</f>
        <v>0</v>
      </c>
      <c r="J39" s="3"/>
      <c r="K39" s="3"/>
      <c r="L39" s="3"/>
      <c r="M39" s="3"/>
      <c r="N39" s="3"/>
    </row>
    <row r="40" spans="1:14" x14ac:dyDescent="0.25">
      <c r="A40" s="6">
        <v>1</v>
      </c>
      <c r="B40" s="6">
        <v>1</v>
      </c>
      <c r="C40" s="6">
        <v>2</v>
      </c>
      <c r="D40" s="6">
        <v>1</v>
      </c>
      <c r="E40" s="6">
        <v>216</v>
      </c>
      <c r="F40" s="9" t="s">
        <v>16</v>
      </c>
      <c r="G40" s="7" t="s">
        <v>45</v>
      </c>
      <c r="H40" s="3"/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2</v>
      </c>
      <c r="E41" s="6"/>
      <c r="F41" s="9"/>
      <c r="G41" s="7" t="s">
        <v>46</v>
      </c>
      <c r="H41" s="3"/>
      <c r="I41" s="3">
        <f>I42+I45</f>
        <v>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2</v>
      </c>
      <c r="E42" s="6">
        <v>221</v>
      </c>
      <c r="F42" s="9"/>
      <c r="G42" s="7" t="s">
        <v>47</v>
      </c>
      <c r="H42" s="3"/>
      <c r="I42" s="3">
        <f>H43+H44</f>
        <v>0</v>
      </c>
      <c r="J42" s="3"/>
      <c r="K42" s="3"/>
      <c r="L42" s="3"/>
      <c r="M42" s="3"/>
      <c r="N42" s="3"/>
    </row>
    <row r="43" spans="1:14" ht="22.5" x14ac:dyDescent="0.25">
      <c r="A43" s="6">
        <v>1</v>
      </c>
      <c r="B43" s="6">
        <v>1</v>
      </c>
      <c r="C43" s="6">
        <v>2</v>
      </c>
      <c r="D43" s="6">
        <v>2</v>
      </c>
      <c r="E43" s="6">
        <v>221</v>
      </c>
      <c r="F43" s="9" t="s">
        <v>26</v>
      </c>
      <c r="G43" s="7" t="s">
        <v>48</v>
      </c>
      <c r="H43" s="3"/>
      <c r="I43" s="3"/>
      <c r="J43" s="3"/>
      <c r="K43" s="3"/>
      <c r="L43" s="3"/>
      <c r="M43" s="3"/>
      <c r="N43" s="3"/>
    </row>
    <row r="44" spans="1:14" ht="22.5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 t="s">
        <v>49</v>
      </c>
      <c r="G44" s="7" t="s">
        <v>50</v>
      </c>
      <c r="H44" s="3"/>
      <c r="I44" s="3"/>
      <c r="J44" s="3"/>
      <c r="K44" s="3"/>
      <c r="L44" s="3"/>
      <c r="M44" s="3"/>
      <c r="N44" s="3"/>
    </row>
    <row r="45" spans="1:14" x14ac:dyDescent="0.25">
      <c r="A45" s="6">
        <v>1</v>
      </c>
      <c r="B45" s="6">
        <v>1</v>
      </c>
      <c r="C45" s="6">
        <v>2</v>
      </c>
      <c r="D45" s="6">
        <v>2</v>
      </c>
      <c r="E45" s="6">
        <v>223</v>
      </c>
      <c r="F45" s="9"/>
      <c r="G45" s="7" t="s">
        <v>51</v>
      </c>
      <c r="H45" s="3"/>
      <c r="I45" s="3">
        <f>H46</f>
        <v>0</v>
      </c>
      <c r="J45" s="3"/>
      <c r="K45" s="3"/>
      <c r="L45" s="3"/>
      <c r="M45" s="3"/>
      <c r="N45" s="3"/>
    </row>
    <row r="46" spans="1:14" x14ac:dyDescent="0.25">
      <c r="A46" s="6">
        <v>1</v>
      </c>
      <c r="B46" s="6">
        <v>1</v>
      </c>
      <c r="C46" s="6">
        <v>2</v>
      </c>
      <c r="D46" s="6">
        <v>2</v>
      </c>
      <c r="E46" s="6">
        <v>223</v>
      </c>
      <c r="F46" s="9" t="s">
        <v>16</v>
      </c>
      <c r="G46" s="7" t="s">
        <v>51</v>
      </c>
      <c r="H46" s="3"/>
      <c r="I46" s="3"/>
      <c r="J46" s="3"/>
      <c r="K46" s="3"/>
      <c r="L46" s="3"/>
      <c r="M46" s="3"/>
      <c r="N46" s="3"/>
    </row>
    <row r="47" spans="1:14" ht="24.75" customHeight="1" x14ac:dyDescent="0.25">
      <c r="A47" s="6">
        <v>1</v>
      </c>
      <c r="B47" s="6">
        <v>1</v>
      </c>
      <c r="C47" s="6">
        <v>2</v>
      </c>
      <c r="D47" s="6">
        <v>3</v>
      </c>
      <c r="E47" s="6"/>
      <c r="F47" s="9"/>
      <c r="G47" s="7" t="s">
        <v>52</v>
      </c>
      <c r="H47" s="3"/>
      <c r="I47" s="3"/>
      <c r="J47" s="3"/>
      <c r="K47" s="3"/>
      <c r="L47" s="3"/>
      <c r="M47" s="3"/>
      <c r="N47" s="3"/>
    </row>
    <row r="48" spans="1:14" ht="23.25" customHeight="1" x14ac:dyDescent="0.25">
      <c r="A48" s="6">
        <v>1</v>
      </c>
      <c r="B48" s="6">
        <v>1</v>
      </c>
      <c r="C48" s="6">
        <v>2</v>
      </c>
      <c r="D48" s="6">
        <v>3</v>
      </c>
      <c r="E48" s="6">
        <v>237</v>
      </c>
      <c r="F48" s="9"/>
      <c r="G48" s="7" t="s">
        <v>53</v>
      </c>
      <c r="H48" s="3"/>
      <c r="I48" s="3"/>
      <c r="J48" s="3"/>
      <c r="K48" s="3"/>
      <c r="L48" s="3"/>
      <c r="M48" s="3"/>
      <c r="N48" s="3"/>
    </row>
    <row r="49" spans="1:14" ht="23.25" customHeight="1" x14ac:dyDescent="0.25">
      <c r="A49" s="6">
        <v>1</v>
      </c>
      <c r="B49" s="6">
        <v>1</v>
      </c>
      <c r="C49" s="6">
        <v>2</v>
      </c>
      <c r="D49" s="6">
        <v>3</v>
      </c>
      <c r="E49" s="6">
        <v>237</v>
      </c>
      <c r="F49" s="9" t="s">
        <v>16</v>
      </c>
      <c r="G49" s="7" t="s">
        <v>53</v>
      </c>
      <c r="H49" s="3"/>
      <c r="I49" s="3"/>
      <c r="J49" s="3"/>
      <c r="K49" s="3"/>
      <c r="L49" s="3"/>
      <c r="M49" s="3"/>
      <c r="N49" s="3"/>
    </row>
    <row r="50" spans="1:14" x14ac:dyDescent="0.25">
      <c r="A50" s="6">
        <v>1</v>
      </c>
      <c r="B50" s="6">
        <v>1</v>
      </c>
      <c r="C50" s="6">
        <v>2</v>
      </c>
      <c r="D50" s="6">
        <v>3</v>
      </c>
      <c r="E50" s="6">
        <v>239</v>
      </c>
      <c r="F50" s="9"/>
      <c r="G50" s="7" t="s">
        <v>54</v>
      </c>
      <c r="H50" s="3"/>
      <c r="I50" s="3"/>
      <c r="J50" s="3"/>
      <c r="K50" s="3"/>
      <c r="L50" s="3"/>
      <c r="M50" s="3"/>
      <c r="N50" s="3"/>
    </row>
    <row r="51" spans="1:14" ht="24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239</v>
      </c>
      <c r="F51" s="9" t="s">
        <v>23</v>
      </c>
      <c r="G51" s="7" t="s">
        <v>55</v>
      </c>
      <c r="H51" s="3"/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4</v>
      </c>
      <c r="E52" s="6"/>
      <c r="F52" s="9"/>
      <c r="G52" s="7" t="s">
        <v>56</v>
      </c>
      <c r="H52" s="3"/>
      <c r="I52" s="3">
        <f>I53+I55+I57</f>
        <v>0</v>
      </c>
      <c r="J52" s="3"/>
      <c r="K52" s="3"/>
      <c r="L52" s="3"/>
      <c r="M52" s="3"/>
      <c r="N52" s="3"/>
    </row>
    <row r="53" spans="1:14" x14ac:dyDescent="0.25">
      <c r="A53" s="6">
        <v>1</v>
      </c>
      <c r="B53" s="6">
        <v>1</v>
      </c>
      <c r="C53" s="6">
        <v>2</v>
      </c>
      <c r="D53" s="6">
        <v>4</v>
      </c>
      <c r="E53" s="6">
        <v>244</v>
      </c>
      <c r="F53" s="9"/>
      <c r="G53" s="7" t="s">
        <v>57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>
        <v>244</v>
      </c>
      <c r="F54" s="9" t="s">
        <v>16</v>
      </c>
      <c r="G54" s="7" t="s">
        <v>57</v>
      </c>
      <c r="H54" s="3"/>
      <c r="I54" s="3"/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246</v>
      </c>
      <c r="F55" s="9"/>
      <c r="G55" s="7" t="s">
        <v>58</v>
      </c>
      <c r="H55" s="3"/>
      <c r="I55" s="3">
        <f t="shared" ref="I55:I57" si="0">H56</f>
        <v>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246</v>
      </c>
      <c r="F56" s="9" t="s">
        <v>16</v>
      </c>
      <c r="G56" s="7" t="s">
        <v>58</v>
      </c>
      <c r="H56" s="3"/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249</v>
      </c>
      <c r="F57" s="9"/>
      <c r="G57" s="7" t="s">
        <v>59</v>
      </c>
      <c r="H57" s="3"/>
      <c r="I57" s="3">
        <f t="shared" si="0"/>
        <v>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249</v>
      </c>
      <c r="F58" s="9" t="s">
        <v>16</v>
      </c>
      <c r="G58" s="7" t="s">
        <v>59</v>
      </c>
      <c r="H58" s="3"/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5</v>
      </c>
      <c r="E59" s="6"/>
      <c r="F59" s="9"/>
      <c r="G59" s="7" t="s">
        <v>60</v>
      </c>
      <c r="H59" s="3"/>
      <c r="I59" s="3">
        <f>I60+I62</f>
        <v>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5</v>
      </c>
      <c r="E60" s="6">
        <v>253</v>
      </c>
      <c r="F60" s="9"/>
      <c r="G60" s="7" t="s">
        <v>61</v>
      </c>
      <c r="H60" s="3"/>
      <c r="I60" s="3">
        <f>H61</f>
        <v>0</v>
      </c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>
        <v>253</v>
      </c>
      <c r="F61" s="9" t="s">
        <v>16</v>
      </c>
      <c r="G61" s="7" t="s">
        <v>62</v>
      </c>
      <c r="H61" s="3"/>
      <c r="I61" s="3"/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254</v>
      </c>
      <c r="F62" s="9"/>
      <c r="G62" s="7" t="s">
        <v>200</v>
      </c>
      <c r="H62" s="3"/>
      <c r="I62" s="3">
        <f>H63</f>
        <v>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254</v>
      </c>
      <c r="F63" s="9" t="s">
        <v>16</v>
      </c>
      <c r="G63" s="7" t="s">
        <v>200</v>
      </c>
      <c r="H63" s="3"/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6</v>
      </c>
      <c r="E64" s="6"/>
      <c r="F64" s="9"/>
      <c r="G64" s="7" t="s">
        <v>63</v>
      </c>
      <c r="H64" s="3"/>
      <c r="I64" s="3">
        <f>I65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6</v>
      </c>
      <c r="E65" s="6">
        <v>261</v>
      </c>
      <c r="F65" s="9"/>
      <c r="G65" s="7" t="s">
        <v>63</v>
      </c>
      <c r="H65" s="3"/>
      <c r="I65" s="3">
        <f>H66+H67</f>
        <v>0</v>
      </c>
      <c r="J65" s="3"/>
      <c r="K65" s="3"/>
      <c r="L65" s="3"/>
      <c r="M65" s="3"/>
      <c r="N65" s="3"/>
    </row>
    <row r="66" spans="1:14" ht="46.5" customHeight="1" x14ac:dyDescent="0.25">
      <c r="A66" s="6">
        <v>1</v>
      </c>
      <c r="B66" s="6">
        <v>1</v>
      </c>
      <c r="C66" s="6">
        <v>2</v>
      </c>
      <c r="D66" s="6">
        <v>6</v>
      </c>
      <c r="E66" s="6">
        <v>261</v>
      </c>
      <c r="F66" s="9" t="s">
        <v>16</v>
      </c>
      <c r="G66" s="7" t="s">
        <v>64</v>
      </c>
      <c r="H66" s="3"/>
      <c r="I66" s="3"/>
      <c r="J66" s="3"/>
      <c r="K66" s="3"/>
      <c r="L66" s="3"/>
      <c r="M66" s="3"/>
      <c r="N66" s="3"/>
    </row>
    <row r="67" spans="1:14" ht="36" customHeight="1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 t="s">
        <v>49</v>
      </c>
      <c r="G67" s="7" t="s">
        <v>65</v>
      </c>
      <c r="H67" s="3"/>
      <c r="I67" s="3"/>
      <c r="J67" s="3"/>
      <c r="K67" s="3"/>
      <c r="L67" s="3"/>
      <c r="M67" s="3"/>
      <c r="N67" s="3"/>
    </row>
    <row r="68" spans="1:14" ht="22.5" customHeight="1" x14ac:dyDescent="0.25">
      <c r="A68" s="6">
        <v>1</v>
      </c>
      <c r="B68" s="6">
        <v>1</v>
      </c>
      <c r="C68" s="6">
        <v>2</v>
      </c>
      <c r="D68" s="6">
        <v>7</v>
      </c>
      <c r="E68" s="6"/>
      <c r="F68" s="6"/>
      <c r="G68" s="7" t="s">
        <v>66</v>
      </c>
      <c r="H68" s="3"/>
      <c r="I68" s="3">
        <f>I69+I71+I73+I75</f>
        <v>0</v>
      </c>
      <c r="J68" s="3"/>
      <c r="K68" s="3"/>
      <c r="L68" s="3"/>
      <c r="M68" s="3"/>
      <c r="N68" s="3"/>
    </row>
    <row r="69" spans="1:14" x14ac:dyDescent="0.25">
      <c r="A69" s="6">
        <v>1</v>
      </c>
      <c r="B69" s="6">
        <v>1</v>
      </c>
      <c r="C69" s="6">
        <v>2</v>
      </c>
      <c r="D69" s="6">
        <v>7</v>
      </c>
      <c r="E69" s="6">
        <v>271</v>
      </c>
      <c r="F69" s="9"/>
      <c r="G69" s="7" t="s">
        <v>67</v>
      </c>
      <c r="H69" s="3"/>
      <c r="I69" s="3">
        <f>H70</f>
        <v>0</v>
      </c>
      <c r="J69" s="3"/>
      <c r="K69" s="3"/>
      <c r="L69" s="3"/>
      <c r="M69" s="3"/>
      <c r="N69" s="3"/>
    </row>
    <row r="70" spans="1:14" x14ac:dyDescent="0.25">
      <c r="A70" s="6">
        <v>1</v>
      </c>
      <c r="B70" s="6">
        <v>1</v>
      </c>
      <c r="C70" s="6">
        <v>2</v>
      </c>
      <c r="D70" s="6">
        <v>7</v>
      </c>
      <c r="E70" s="6">
        <v>271</v>
      </c>
      <c r="F70" s="9" t="s">
        <v>16</v>
      </c>
      <c r="G70" s="7" t="s">
        <v>67</v>
      </c>
      <c r="H70" s="3"/>
      <c r="I70" s="3"/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272</v>
      </c>
      <c r="F71" s="9"/>
      <c r="G71" s="7" t="s">
        <v>68</v>
      </c>
      <c r="H71" s="3"/>
      <c r="I71" s="3">
        <f>H72</f>
        <v>0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272</v>
      </c>
      <c r="F72" s="9" t="s">
        <v>16</v>
      </c>
      <c r="G72" s="7" t="s">
        <v>69</v>
      </c>
      <c r="H72" s="3"/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274</v>
      </c>
      <c r="F73" s="9"/>
      <c r="G73" s="7" t="s">
        <v>70</v>
      </c>
      <c r="H73" s="3"/>
      <c r="I73" s="3">
        <f>H74</f>
        <v>0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274</v>
      </c>
      <c r="F74" s="9" t="s">
        <v>16</v>
      </c>
      <c r="G74" s="7" t="s">
        <v>70</v>
      </c>
      <c r="H74" s="3"/>
      <c r="I74" s="3"/>
      <c r="J74" s="3"/>
      <c r="K74" s="3"/>
      <c r="L74" s="3"/>
      <c r="M74" s="3"/>
      <c r="N74" s="3"/>
    </row>
    <row r="75" spans="1:14" ht="24.75" customHeight="1" x14ac:dyDescent="0.25">
      <c r="A75" s="6">
        <v>1</v>
      </c>
      <c r="B75" s="6">
        <v>1</v>
      </c>
      <c r="C75" s="6">
        <v>2</v>
      </c>
      <c r="D75" s="6">
        <v>7</v>
      </c>
      <c r="E75" s="6">
        <v>275</v>
      </c>
      <c r="F75" s="9"/>
      <c r="G75" s="7" t="s">
        <v>71</v>
      </c>
      <c r="H75" s="3"/>
      <c r="I75" s="3"/>
      <c r="J75" s="3"/>
      <c r="K75" s="3"/>
      <c r="L75" s="3"/>
      <c r="M75" s="3"/>
      <c r="N75" s="3"/>
    </row>
    <row r="76" spans="1:14" ht="24.75" customHeight="1" x14ac:dyDescent="0.25">
      <c r="A76" s="6">
        <v>1</v>
      </c>
      <c r="B76" s="6">
        <v>1</v>
      </c>
      <c r="C76" s="6">
        <v>2</v>
      </c>
      <c r="D76" s="6">
        <v>7</v>
      </c>
      <c r="E76" s="6">
        <v>275</v>
      </c>
      <c r="F76" s="9" t="s">
        <v>16</v>
      </c>
      <c r="G76" s="7" t="s">
        <v>71</v>
      </c>
      <c r="H76" s="3"/>
      <c r="I76" s="3"/>
      <c r="J76" s="3"/>
      <c r="K76" s="3"/>
      <c r="L76" s="3"/>
      <c r="M76" s="3"/>
      <c r="N76" s="3"/>
    </row>
    <row r="77" spans="1:14" x14ac:dyDescent="0.25">
      <c r="A77" s="6">
        <v>1</v>
      </c>
      <c r="B77" s="6">
        <v>1</v>
      </c>
      <c r="C77" s="6">
        <v>2</v>
      </c>
      <c r="D77" s="6">
        <v>8</v>
      </c>
      <c r="E77" s="6"/>
      <c r="F77" s="9"/>
      <c r="G77" s="7" t="s">
        <v>72</v>
      </c>
      <c r="H77" s="3"/>
      <c r="I77" s="3"/>
      <c r="J77" s="3"/>
      <c r="K77" s="3"/>
      <c r="L77" s="3"/>
      <c r="M77" s="3"/>
      <c r="N77" s="3"/>
    </row>
    <row r="78" spans="1:14" x14ac:dyDescent="0.25">
      <c r="A78" s="6">
        <v>1</v>
      </c>
      <c r="B78" s="6">
        <v>1</v>
      </c>
      <c r="C78" s="6">
        <v>2</v>
      </c>
      <c r="D78" s="6">
        <v>8</v>
      </c>
      <c r="E78" s="6">
        <v>283</v>
      </c>
      <c r="F78" s="9"/>
      <c r="G78" s="7" t="s">
        <v>73</v>
      </c>
      <c r="H78" s="3"/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>
        <v>283</v>
      </c>
      <c r="F79" s="9" t="s">
        <v>16</v>
      </c>
      <c r="G79" s="7" t="s">
        <v>74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9</v>
      </c>
      <c r="E80" s="6"/>
      <c r="F80" s="9"/>
      <c r="G80" s="7" t="s">
        <v>75</v>
      </c>
      <c r="H80" s="3"/>
      <c r="I80" s="3">
        <f>I81+I83</f>
        <v>0</v>
      </c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9</v>
      </c>
      <c r="E81" s="6">
        <v>291</v>
      </c>
      <c r="F81" s="9"/>
      <c r="G81" s="7" t="s">
        <v>76</v>
      </c>
      <c r="H81" s="3"/>
      <c r="I81" s="3">
        <f>H82</f>
        <v>0</v>
      </c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>
        <v>291</v>
      </c>
      <c r="F82" s="9" t="s">
        <v>16</v>
      </c>
      <c r="G82" s="7" t="s">
        <v>76</v>
      </c>
      <c r="H82" s="3"/>
      <c r="I82" s="3"/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296</v>
      </c>
      <c r="F83" s="9"/>
      <c r="G83" s="7" t="s">
        <v>77</v>
      </c>
      <c r="H83" s="3"/>
      <c r="I83" s="3">
        <f>H84</f>
        <v>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296</v>
      </c>
      <c r="F84" s="9" t="s">
        <v>16</v>
      </c>
      <c r="G84" s="7" t="s">
        <v>77</v>
      </c>
      <c r="H84" s="3"/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3</v>
      </c>
      <c r="D85" s="6"/>
      <c r="E85" s="6"/>
      <c r="F85" s="9"/>
      <c r="G85" s="7" t="s">
        <v>78</v>
      </c>
      <c r="H85" s="3"/>
      <c r="I85" s="4">
        <f>I86+I104+I113+I126+I133+I143+I148+I160+I173</f>
        <v>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3</v>
      </c>
      <c r="D86" s="6">
        <v>1</v>
      </c>
      <c r="E86" s="6"/>
      <c r="F86" s="9"/>
      <c r="G86" s="7" t="s">
        <v>79</v>
      </c>
      <c r="H86" s="3"/>
      <c r="I86" s="3">
        <f>I87+I92+I96+I100+I102</f>
        <v>0</v>
      </c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>
        <v>1</v>
      </c>
      <c r="E87" s="6">
        <v>311</v>
      </c>
      <c r="F87" s="6"/>
      <c r="G87" s="7" t="s">
        <v>80</v>
      </c>
      <c r="H87" s="3"/>
      <c r="I87" s="3">
        <f>H88+H89</f>
        <v>0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>
        <v>311</v>
      </c>
      <c r="F88" s="9" t="s">
        <v>16</v>
      </c>
      <c r="G88" s="7" t="s">
        <v>80</v>
      </c>
      <c r="H88" s="3"/>
      <c r="I88" s="3"/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9" t="s">
        <v>26</v>
      </c>
      <c r="G89" s="7" t="s">
        <v>81</v>
      </c>
      <c r="H89" s="3"/>
      <c r="I89" s="3"/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312</v>
      </c>
      <c r="F90" s="9"/>
      <c r="G90" s="7" t="s">
        <v>82</v>
      </c>
      <c r="H90" s="3"/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312</v>
      </c>
      <c r="F91" s="9" t="s">
        <v>16</v>
      </c>
      <c r="G91" s="7" t="s">
        <v>83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313</v>
      </c>
      <c r="F92" s="9"/>
      <c r="G92" s="7" t="s">
        <v>84</v>
      </c>
      <c r="H92" s="3"/>
      <c r="I92" s="3">
        <f>H93</f>
        <v>0</v>
      </c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313</v>
      </c>
      <c r="F93" s="9" t="s">
        <v>16</v>
      </c>
      <c r="G93" s="7" t="s">
        <v>85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314</v>
      </c>
      <c r="F94" s="9"/>
      <c r="G94" s="7" t="s">
        <v>86</v>
      </c>
      <c r="H94" s="3"/>
      <c r="I94" s="3"/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314</v>
      </c>
      <c r="F95" s="9" t="s">
        <v>16</v>
      </c>
      <c r="G95" s="7" t="s">
        <v>87</v>
      </c>
      <c r="H95" s="3"/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315</v>
      </c>
      <c r="F96" s="9"/>
      <c r="G96" s="7" t="s">
        <v>88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315</v>
      </c>
      <c r="F97" s="9" t="s">
        <v>16</v>
      </c>
      <c r="G97" s="7" t="s">
        <v>89</v>
      </c>
      <c r="H97" s="3"/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316</v>
      </c>
      <c r="F98" s="9"/>
      <c r="G98" s="7" t="s">
        <v>90</v>
      </c>
      <c r="H98" s="3"/>
      <c r="I98" s="3"/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316</v>
      </c>
      <c r="F99" s="9" t="s">
        <v>16</v>
      </c>
      <c r="G99" s="7" t="s">
        <v>91</v>
      </c>
      <c r="H99" s="3"/>
      <c r="I99" s="3"/>
      <c r="J99" s="3"/>
      <c r="K99" s="3"/>
      <c r="L99" s="3"/>
      <c r="M99" s="3"/>
      <c r="N99" s="3"/>
    </row>
    <row r="100" spans="1:14" ht="24" customHeight="1" x14ac:dyDescent="0.25">
      <c r="A100" s="6">
        <v>1</v>
      </c>
      <c r="B100" s="6">
        <v>1</v>
      </c>
      <c r="C100" s="6">
        <v>3</v>
      </c>
      <c r="D100" s="6">
        <v>1</v>
      </c>
      <c r="E100" s="6">
        <v>317</v>
      </c>
      <c r="F100" s="9"/>
      <c r="G100" s="7" t="s">
        <v>92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317</v>
      </c>
      <c r="F101" s="9" t="s">
        <v>16</v>
      </c>
      <c r="G101" s="7" t="s">
        <v>93</v>
      </c>
      <c r="H101" s="3"/>
      <c r="I101" s="3"/>
      <c r="J101" s="3"/>
      <c r="K101" s="3"/>
      <c r="L101" s="3"/>
      <c r="M101" s="3"/>
      <c r="N101" s="3"/>
    </row>
    <row r="102" spans="1:14" x14ac:dyDescent="0.25">
      <c r="A102" s="6">
        <v>1</v>
      </c>
      <c r="B102" s="6">
        <v>1</v>
      </c>
      <c r="C102" s="6">
        <v>3</v>
      </c>
      <c r="D102" s="6">
        <v>1</v>
      </c>
      <c r="E102" s="6">
        <v>319</v>
      </c>
      <c r="F102" s="9"/>
      <c r="G102" s="7" t="s">
        <v>94</v>
      </c>
      <c r="H102" s="3"/>
      <c r="I102" s="3">
        <f>H103</f>
        <v>0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319</v>
      </c>
      <c r="F103" s="9" t="s">
        <v>16</v>
      </c>
      <c r="G103" s="7" t="s">
        <v>95</v>
      </c>
      <c r="H103" s="3"/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2</v>
      </c>
      <c r="E104" s="6"/>
      <c r="F104" s="9"/>
      <c r="G104" s="7" t="s">
        <v>96</v>
      </c>
      <c r="H104" s="3"/>
      <c r="I104" s="3">
        <f>I105+I107+I109+I111</f>
        <v>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2</v>
      </c>
      <c r="E105" s="6">
        <v>321</v>
      </c>
      <c r="F105" s="9"/>
      <c r="G105" s="7" t="s">
        <v>97</v>
      </c>
      <c r="H105" s="3"/>
      <c r="I105" s="3">
        <f>H106</f>
        <v>0</v>
      </c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>
        <v>321</v>
      </c>
      <c r="F106" s="9" t="s">
        <v>16</v>
      </c>
      <c r="G106" s="7" t="s">
        <v>98</v>
      </c>
      <c r="H106" s="3"/>
      <c r="I106" s="3"/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322</v>
      </c>
      <c r="F107" s="9"/>
      <c r="G107" s="7" t="s">
        <v>99</v>
      </c>
      <c r="H107" s="3"/>
      <c r="I107" s="3">
        <f>H108</f>
        <v>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322</v>
      </c>
      <c r="F108" s="9" t="s">
        <v>16</v>
      </c>
      <c r="G108" s="7" t="s">
        <v>99</v>
      </c>
      <c r="H108" s="3"/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325</v>
      </c>
      <c r="F109" s="9"/>
      <c r="G109" s="7" t="s">
        <v>201</v>
      </c>
      <c r="H109" s="3"/>
      <c r="I109" s="3">
        <f>H110</f>
        <v>0</v>
      </c>
      <c r="J109" s="3"/>
      <c r="K109" s="3"/>
      <c r="L109" s="3"/>
      <c r="M109" s="3"/>
      <c r="N109" s="3"/>
    </row>
    <row r="110" spans="1:14" ht="22.5" x14ac:dyDescent="0.25">
      <c r="A110" s="6">
        <v>1</v>
      </c>
      <c r="B110" s="6">
        <v>1</v>
      </c>
      <c r="C110" s="6">
        <v>3</v>
      </c>
      <c r="D110" s="6">
        <v>2</v>
      </c>
      <c r="E110" s="6">
        <v>325</v>
      </c>
      <c r="F110" s="9" t="s">
        <v>23</v>
      </c>
      <c r="G110" s="7" t="s">
        <v>202</v>
      </c>
      <c r="H110" s="3"/>
      <c r="I110" s="3"/>
      <c r="J110" s="3"/>
      <c r="K110" s="3"/>
      <c r="L110" s="3"/>
      <c r="M110" s="3"/>
      <c r="N110" s="3"/>
    </row>
    <row r="111" spans="1:14" ht="28.5" customHeight="1" x14ac:dyDescent="0.25">
      <c r="A111" s="6">
        <v>1</v>
      </c>
      <c r="B111" s="6">
        <v>1</v>
      </c>
      <c r="C111" s="6">
        <v>3</v>
      </c>
      <c r="D111" s="6">
        <v>2</v>
      </c>
      <c r="E111" s="6">
        <v>326</v>
      </c>
      <c r="F111" s="9"/>
      <c r="G111" s="7" t="s">
        <v>100</v>
      </c>
      <c r="H111" s="3"/>
      <c r="I111" s="3"/>
      <c r="J111" s="3"/>
      <c r="K111" s="3"/>
      <c r="L111" s="3"/>
      <c r="M111" s="3"/>
      <c r="N111" s="3"/>
    </row>
    <row r="112" spans="1:14" x14ac:dyDescent="0.25">
      <c r="A112" s="6">
        <v>1</v>
      </c>
      <c r="B112" s="6">
        <v>1</v>
      </c>
      <c r="C112" s="6">
        <v>3</v>
      </c>
      <c r="D112" s="6">
        <v>2</v>
      </c>
      <c r="E112" s="6">
        <v>326</v>
      </c>
      <c r="F112" s="9" t="s">
        <v>16</v>
      </c>
      <c r="G112" s="7" t="s">
        <v>101</v>
      </c>
      <c r="H112" s="3"/>
      <c r="I112" s="3"/>
      <c r="J112" s="3"/>
      <c r="K112" s="3"/>
      <c r="L112" s="3"/>
      <c r="M112" s="3"/>
      <c r="N112" s="3"/>
    </row>
    <row r="113" spans="1:14" ht="24" customHeight="1" x14ac:dyDescent="0.25">
      <c r="A113" s="6">
        <v>1</v>
      </c>
      <c r="B113" s="6">
        <v>1</v>
      </c>
      <c r="C113" s="6">
        <v>3</v>
      </c>
      <c r="D113" s="6">
        <v>3</v>
      </c>
      <c r="E113" s="6"/>
      <c r="F113" s="9"/>
      <c r="G113" s="7" t="s">
        <v>102</v>
      </c>
      <c r="H113" s="3"/>
      <c r="I113" s="3">
        <f>I114+I117+I119+I121+I124</f>
        <v>0</v>
      </c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3</v>
      </c>
      <c r="E114" s="6">
        <v>331</v>
      </c>
      <c r="F114" s="9"/>
      <c r="G114" s="7" t="s">
        <v>103</v>
      </c>
      <c r="H114" s="3"/>
      <c r="I114" s="3">
        <f>H115+H116</f>
        <v>0</v>
      </c>
      <c r="J114" s="3"/>
      <c r="K114" s="3"/>
      <c r="L114" s="3"/>
      <c r="M114" s="3"/>
      <c r="N114" s="3"/>
    </row>
    <row r="115" spans="1:14" x14ac:dyDescent="0.25">
      <c r="A115" s="6">
        <v>1</v>
      </c>
      <c r="B115" s="6">
        <v>1</v>
      </c>
      <c r="C115" s="6">
        <v>3</v>
      </c>
      <c r="D115" s="6">
        <v>3</v>
      </c>
      <c r="E115" s="6">
        <v>331</v>
      </c>
      <c r="F115" s="9" t="s">
        <v>16</v>
      </c>
      <c r="G115" s="7" t="s">
        <v>103</v>
      </c>
      <c r="H115" s="3"/>
      <c r="I115" s="3"/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 t="s">
        <v>49</v>
      </c>
      <c r="G116" s="7" t="s">
        <v>104</v>
      </c>
      <c r="H116" s="3"/>
      <c r="I116" s="3"/>
      <c r="J116" s="3"/>
      <c r="K116" s="3"/>
      <c r="L116" s="3"/>
      <c r="M116" s="3"/>
      <c r="N116" s="3"/>
    </row>
    <row r="117" spans="1:14" ht="22.5" x14ac:dyDescent="0.25">
      <c r="A117" s="6">
        <v>1</v>
      </c>
      <c r="B117" s="6">
        <v>1</v>
      </c>
      <c r="C117" s="6">
        <v>3</v>
      </c>
      <c r="D117" s="6">
        <v>3</v>
      </c>
      <c r="E117" s="6">
        <v>333</v>
      </c>
      <c r="F117" s="9"/>
      <c r="G117" s="7" t="s">
        <v>105</v>
      </c>
      <c r="H117" s="3"/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333</v>
      </c>
      <c r="F118" s="9" t="s">
        <v>16</v>
      </c>
      <c r="G118" s="7" t="s">
        <v>106</v>
      </c>
      <c r="H118" s="3"/>
      <c r="I118" s="3"/>
      <c r="J118" s="3"/>
      <c r="K118" s="3"/>
      <c r="L118" s="3"/>
      <c r="M118" s="3"/>
      <c r="N118" s="3"/>
    </row>
    <row r="119" spans="1:14" x14ac:dyDescent="0.25">
      <c r="A119" s="6">
        <v>1</v>
      </c>
      <c r="B119" s="6">
        <v>1</v>
      </c>
      <c r="C119" s="6">
        <v>3</v>
      </c>
      <c r="D119" s="6">
        <v>3</v>
      </c>
      <c r="E119" s="6">
        <v>334</v>
      </c>
      <c r="F119" s="9"/>
      <c r="G119" s="7" t="s">
        <v>203</v>
      </c>
      <c r="H119" s="3"/>
      <c r="I119" s="3">
        <f>H120</f>
        <v>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334</v>
      </c>
      <c r="F120" s="9" t="s">
        <v>16</v>
      </c>
      <c r="G120" s="7" t="s">
        <v>203</v>
      </c>
      <c r="H120" s="3"/>
      <c r="I120" s="3"/>
      <c r="J120" s="3"/>
      <c r="K120" s="3"/>
      <c r="L120" s="3"/>
      <c r="M120" s="3"/>
      <c r="N120" s="3"/>
    </row>
    <row r="121" spans="1:14" ht="25.5" customHeight="1" x14ac:dyDescent="0.25">
      <c r="A121" s="6">
        <v>1</v>
      </c>
      <c r="B121" s="6">
        <v>1</v>
      </c>
      <c r="C121" s="6">
        <v>3</v>
      </c>
      <c r="D121" s="6">
        <v>3</v>
      </c>
      <c r="E121" s="6">
        <v>336</v>
      </c>
      <c r="F121" s="9"/>
      <c r="G121" s="7" t="s">
        <v>107</v>
      </c>
      <c r="H121" s="3"/>
      <c r="I121" s="3">
        <f>H122+H123</f>
        <v>0</v>
      </c>
      <c r="J121" s="3"/>
      <c r="K121" s="3"/>
      <c r="L121" s="3"/>
      <c r="M121" s="3"/>
      <c r="N121" s="3"/>
    </row>
    <row r="122" spans="1:14" ht="37.5" customHeight="1" x14ac:dyDescent="0.25">
      <c r="A122" s="6">
        <v>1</v>
      </c>
      <c r="B122" s="6">
        <v>1</v>
      </c>
      <c r="C122" s="6">
        <v>3</v>
      </c>
      <c r="D122" s="6">
        <v>3</v>
      </c>
      <c r="E122" s="6">
        <v>336</v>
      </c>
      <c r="F122" s="9" t="s">
        <v>26</v>
      </c>
      <c r="G122" s="7" t="s">
        <v>108</v>
      </c>
      <c r="H122" s="3"/>
      <c r="I122" s="3"/>
      <c r="J122" s="3"/>
      <c r="K122" s="3"/>
      <c r="L122" s="3"/>
      <c r="M122" s="3"/>
      <c r="N122" s="3"/>
    </row>
    <row r="123" spans="1:14" ht="33.7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 t="s">
        <v>49</v>
      </c>
      <c r="G123" s="7" t="s">
        <v>109</v>
      </c>
      <c r="H123" s="3"/>
      <c r="I123" s="3"/>
      <c r="J123" s="3"/>
      <c r="K123" s="3"/>
      <c r="L123" s="3"/>
      <c r="M123" s="3"/>
      <c r="N123" s="3"/>
    </row>
    <row r="124" spans="1:14" x14ac:dyDescent="0.25">
      <c r="A124" s="6">
        <v>1</v>
      </c>
      <c r="B124" s="6">
        <v>1</v>
      </c>
      <c r="C124" s="6">
        <v>3</v>
      </c>
      <c r="D124" s="6">
        <v>3</v>
      </c>
      <c r="E124" s="6">
        <v>339</v>
      </c>
      <c r="F124" s="9"/>
      <c r="G124" s="7" t="s">
        <v>110</v>
      </c>
      <c r="H124" s="3"/>
      <c r="I124" s="3"/>
      <c r="J124" s="3"/>
      <c r="K124" s="3"/>
      <c r="L124" s="3"/>
      <c r="M124" s="3"/>
      <c r="N124" s="3"/>
    </row>
    <row r="125" spans="1:14" x14ac:dyDescent="0.25">
      <c r="A125" s="6">
        <v>1</v>
      </c>
      <c r="B125" s="6">
        <v>1</v>
      </c>
      <c r="C125" s="6">
        <v>3</v>
      </c>
      <c r="D125" s="6">
        <v>3</v>
      </c>
      <c r="E125" s="6">
        <v>339</v>
      </c>
      <c r="F125" s="9" t="s">
        <v>16</v>
      </c>
      <c r="G125" s="7" t="s">
        <v>111</v>
      </c>
      <c r="H125" s="3"/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4</v>
      </c>
      <c r="E126" s="6"/>
      <c r="F126" s="9"/>
      <c r="G126" s="7" t="s">
        <v>112</v>
      </c>
      <c r="H126" s="3"/>
      <c r="I126" s="3">
        <f>I127+I129+I131</f>
        <v>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4</v>
      </c>
      <c r="E127" s="6">
        <v>341</v>
      </c>
      <c r="F127" s="9"/>
      <c r="G127" s="7" t="s">
        <v>113</v>
      </c>
      <c r="H127" s="3"/>
      <c r="I127" s="3">
        <f>H128</f>
        <v>0</v>
      </c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>
        <v>341</v>
      </c>
      <c r="F128" s="9" t="s">
        <v>16</v>
      </c>
      <c r="G128" s="7" t="s">
        <v>114</v>
      </c>
      <c r="H128" s="3"/>
      <c r="I128" s="3"/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345</v>
      </c>
      <c r="F129" s="9"/>
      <c r="G129" s="7" t="s">
        <v>115</v>
      </c>
      <c r="H129" s="3"/>
      <c r="I129" s="3"/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345</v>
      </c>
      <c r="F130" s="9" t="s">
        <v>16</v>
      </c>
      <c r="G130" s="7" t="s">
        <v>115</v>
      </c>
      <c r="H130" s="3"/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347</v>
      </c>
      <c r="F131" s="9"/>
      <c r="G131" s="7" t="s">
        <v>116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347</v>
      </c>
      <c r="F132" s="9" t="s">
        <v>16</v>
      </c>
      <c r="G132" s="7" t="s">
        <v>116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5</v>
      </c>
      <c r="E133" s="6"/>
      <c r="F133" s="9"/>
      <c r="G133" s="7" t="s">
        <v>117</v>
      </c>
      <c r="H133" s="3"/>
      <c r="I133" s="3">
        <f>I134+I136+I139+I141</f>
        <v>0</v>
      </c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5</v>
      </c>
      <c r="E134" s="6">
        <v>351</v>
      </c>
      <c r="F134" s="9"/>
      <c r="G134" s="7" t="s">
        <v>204</v>
      </c>
      <c r="H134" s="3"/>
      <c r="I134" s="3">
        <f>H135</f>
        <v>0</v>
      </c>
      <c r="J134" s="3"/>
      <c r="K134" s="3"/>
      <c r="L134" s="3"/>
      <c r="M134" s="3"/>
      <c r="N134" s="3"/>
    </row>
    <row r="135" spans="1:14" ht="22.5" x14ac:dyDescent="0.25">
      <c r="A135" s="6">
        <v>1</v>
      </c>
      <c r="B135" s="6">
        <v>1</v>
      </c>
      <c r="C135" s="6">
        <v>3</v>
      </c>
      <c r="D135" s="6">
        <v>5</v>
      </c>
      <c r="E135" s="6">
        <v>351</v>
      </c>
      <c r="F135" s="9" t="s">
        <v>23</v>
      </c>
      <c r="G135" s="7" t="s">
        <v>205</v>
      </c>
      <c r="H135" s="3"/>
      <c r="I135" s="3"/>
      <c r="J135" s="3"/>
      <c r="K135" s="3"/>
      <c r="L135" s="3"/>
      <c r="M135" s="3"/>
      <c r="N135" s="3"/>
    </row>
    <row r="136" spans="1:14" ht="22.5" x14ac:dyDescent="0.25">
      <c r="A136" s="6">
        <v>1</v>
      </c>
      <c r="B136" s="6">
        <v>1</v>
      </c>
      <c r="C136" s="6">
        <v>3</v>
      </c>
      <c r="D136" s="6">
        <v>5</v>
      </c>
      <c r="E136" s="6">
        <v>353</v>
      </c>
      <c r="F136" s="9"/>
      <c r="G136" s="7" t="s">
        <v>118</v>
      </c>
      <c r="H136" s="3"/>
      <c r="I136" s="3"/>
      <c r="J136" s="3"/>
      <c r="K136" s="3"/>
      <c r="L136" s="3"/>
      <c r="M136" s="3"/>
      <c r="N136" s="3"/>
    </row>
    <row r="137" spans="1:14" x14ac:dyDescent="0.25">
      <c r="A137" s="6">
        <v>1</v>
      </c>
      <c r="B137" s="6">
        <v>1</v>
      </c>
      <c r="C137" s="6">
        <v>3</v>
      </c>
      <c r="D137" s="6">
        <v>5</v>
      </c>
      <c r="E137" s="6">
        <v>353</v>
      </c>
      <c r="F137" s="9" t="s">
        <v>16</v>
      </c>
      <c r="G137" s="7" t="s">
        <v>119</v>
      </c>
      <c r="H137" s="3"/>
      <c r="I137" s="3"/>
      <c r="J137" s="3"/>
      <c r="K137" s="3"/>
      <c r="L137" s="3"/>
      <c r="M137" s="3"/>
      <c r="N137" s="3"/>
    </row>
    <row r="138" spans="1:14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 t="s">
        <v>23</v>
      </c>
      <c r="G138" s="7" t="s">
        <v>120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355</v>
      </c>
      <c r="F139" s="9"/>
      <c r="G139" s="7" t="s">
        <v>121</v>
      </c>
      <c r="H139" s="3"/>
      <c r="I139" s="3">
        <f>H140</f>
        <v>0</v>
      </c>
      <c r="J139" s="3"/>
      <c r="K139" s="3"/>
      <c r="L139" s="3"/>
      <c r="M139" s="3"/>
      <c r="N139" s="3"/>
    </row>
    <row r="140" spans="1:14" ht="24" customHeight="1" x14ac:dyDescent="0.25">
      <c r="A140" s="6">
        <v>1</v>
      </c>
      <c r="B140" s="6">
        <v>1</v>
      </c>
      <c r="C140" s="6">
        <v>3</v>
      </c>
      <c r="D140" s="6">
        <v>5</v>
      </c>
      <c r="E140" s="6">
        <v>355</v>
      </c>
      <c r="F140" s="9" t="s">
        <v>16</v>
      </c>
      <c r="G140" s="7" t="s">
        <v>122</v>
      </c>
      <c r="H140" s="3"/>
      <c r="I140" s="3"/>
      <c r="J140" s="3"/>
      <c r="K140" s="3"/>
      <c r="L140" s="3"/>
      <c r="M140" s="3"/>
      <c r="N140" s="3"/>
    </row>
    <row r="141" spans="1:14" ht="22.5" x14ac:dyDescent="0.25">
      <c r="A141" s="6">
        <v>1</v>
      </c>
      <c r="B141" s="6">
        <v>1</v>
      </c>
      <c r="C141" s="6">
        <v>3</v>
      </c>
      <c r="D141" s="6">
        <v>5</v>
      </c>
      <c r="E141" s="6">
        <v>357</v>
      </c>
      <c r="F141" s="9"/>
      <c r="G141" s="7" t="s">
        <v>123</v>
      </c>
      <c r="H141" s="3"/>
      <c r="I141" s="3"/>
      <c r="J141" s="3"/>
      <c r="K141" s="3"/>
      <c r="L141" s="3"/>
      <c r="M141" s="3"/>
      <c r="N141" s="3"/>
    </row>
    <row r="142" spans="1:14" x14ac:dyDescent="0.25">
      <c r="A142" s="6">
        <v>1</v>
      </c>
      <c r="B142" s="6">
        <v>1</v>
      </c>
      <c r="C142" s="6">
        <v>3</v>
      </c>
      <c r="D142" s="6">
        <v>5</v>
      </c>
      <c r="E142" s="6">
        <v>357</v>
      </c>
      <c r="F142" s="9" t="s">
        <v>16</v>
      </c>
      <c r="G142" s="7" t="s">
        <v>124</v>
      </c>
      <c r="H142" s="3"/>
      <c r="I142" s="3"/>
      <c r="J142" s="3"/>
      <c r="K142" s="3"/>
      <c r="L142" s="3"/>
      <c r="M142" s="3"/>
      <c r="N142" s="3"/>
    </row>
    <row r="143" spans="1:14" x14ac:dyDescent="0.25">
      <c r="A143" s="6">
        <v>1</v>
      </c>
      <c r="B143" s="6">
        <v>1</v>
      </c>
      <c r="C143" s="6">
        <v>3</v>
      </c>
      <c r="D143" s="6">
        <v>6</v>
      </c>
      <c r="E143" s="6"/>
      <c r="F143" s="9"/>
      <c r="G143" s="7" t="s">
        <v>125</v>
      </c>
      <c r="H143" s="3"/>
      <c r="I143" s="3">
        <f>I144+I146</f>
        <v>0</v>
      </c>
      <c r="J143" s="3"/>
      <c r="K143" s="3"/>
      <c r="L143" s="3"/>
      <c r="M143" s="3"/>
      <c r="N143" s="3"/>
    </row>
    <row r="144" spans="1:14" ht="22.5" x14ac:dyDescent="0.25">
      <c r="A144" s="6">
        <v>1</v>
      </c>
      <c r="B144" s="6">
        <v>1</v>
      </c>
      <c r="C144" s="6">
        <v>3</v>
      </c>
      <c r="D144" s="6">
        <v>6</v>
      </c>
      <c r="E144" s="6">
        <v>361</v>
      </c>
      <c r="F144" s="9"/>
      <c r="G144" s="7" t="s">
        <v>126</v>
      </c>
      <c r="H144" s="3"/>
      <c r="I144" s="3">
        <f>H145</f>
        <v>0</v>
      </c>
      <c r="J144" s="3"/>
      <c r="K144" s="3"/>
      <c r="L144" s="3"/>
      <c r="M144" s="3"/>
      <c r="N144" s="3"/>
    </row>
    <row r="145" spans="1:14" ht="23.25" customHeight="1" x14ac:dyDescent="0.25">
      <c r="A145" s="6">
        <v>1</v>
      </c>
      <c r="B145" s="6">
        <v>1</v>
      </c>
      <c r="C145" s="6">
        <v>3</v>
      </c>
      <c r="D145" s="6">
        <v>6</v>
      </c>
      <c r="E145" s="6">
        <v>361</v>
      </c>
      <c r="F145" s="9" t="s">
        <v>16</v>
      </c>
      <c r="G145" s="7" t="s">
        <v>127</v>
      </c>
      <c r="H145" s="3"/>
      <c r="I145" s="3"/>
      <c r="J145" s="3"/>
      <c r="K145" s="3"/>
      <c r="L145" s="3"/>
      <c r="M145" s="3"/>
      <c r="N145" s="3"/>
    </row>
    <row r="146" spans="1:14" x14ac:dyDescent="0.25">
      <c r="A146" s="6">
        <v>1</v>
      </c>
      <c r="B146" s="6">
        <v>1</v>
      </c>
      <c r="C146" s="6">
        <v>3</v>
      </c>
      <c r="D146" s="6">
        <v>6</v>
      </c>
      <c r="E146" s="6">
        <v>365</v>
      </c>
      <c r="F146" s="9"/>
      <c r="G146" s="7" t="s">
        <v>128</v>
      </c>
      <c r="H146" s="3"/>
      <c r="I146" s="3"/>
      <c r="J146" s="3"/>
      <c r="K146" s="3"/>
      <c r="L146" s="3"/>
      <c r="M146" s="3"/>
      <c r="N146" s="3"/>
    </row>
    <row r="147" spans="1:14" x14ac:dyDescent="0.25">
      <c r="A147" s="6">
        <v>1</v>
      </c>
      <c r="B147" s="6">
        <v>1</v>
      </c>
      <c r="C147" s="6">
        <v>3</v>
      </c>
      <c r="D147" s="6">
        <v>6</v>
      </c>
      <c r="E147" s="6">
        <v>365</v>
      </c>
      <c r="F147" s="9" t="s">
        <v>16</v>
      </c>
      <c r="G147" s="7" t="s">
        <v>128</v>
      </c>
      <c r="H147" s="3"/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7</v>
      </c>
      <c r="E148" s="6"/>
      <c r="F148" s="9"/>
      <c r="G148" s="7" t="s">
        <v>129</v>
      </c>
      <c r="H148" s="3"/>
      <c r="I148" s="3">
        <f>I149+I151+I154+I158</f>
        <v>0</v>
      </c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7</v>
      </c>
      <c r="E149" s="6">
        <v>371</v>
      </c>
      <c r="F149" s="9"/>
      <c r="G149" s="7" t="s">
        <v>130</v>
      </c>
      <c r="H149" s="3"/>
      <c r="I149" s="3"/>
      <c r="J149" s="3"/>
      <c r="K149" s="3"/>
      <c r="L149" s="3"/>
      <c r="M149" s="3"/>
      <c r="N149" s="3"/>
    </row>
    <row r="150" spans="1:14" ht="25.5" customHeight="1" x14ac:dyDescent="0.25">
      <c r="A150" s="6">
        <v>1</v>
      </c>
      <c r="B150" s="6">
        <v>1</v>
      </c>
      <c r="C150" s="6">
        <v>3</v>
      </c>
      <c r="D150" s="6">
        <v>7</v>
      </c>
      <c r="E150" s="6">
        <v>371</v>
      </c>
      <c r="F150" s="9" t="s">
        <v>49</v>
      </c>
      <c r="G150" s="7" t="s">
        <v>131</v>
      </c>
      <c r="H150" s="3"/>
      <c r="I150" s="3"/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372</v>
      </c>
      <c r="F151" s="9"/>
      <c r="G151" s="7" t="s">
        <v>132</v>
      </c>
      <c r="H151" s="3"/>
      <c r="I151" s="3">
        <f>H152+H153</f>
        <v>0</v>
      </c>
      <c r="J151" s="3"/>
      <c r="K151" s="3"/>
      <c r="L151" s="3"/>
      <c r="M151" s="3"/>
      <c r="N151" s="3"/>
    </row>
    <row r="152" spans="1:14" ht="24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372</v>
      </c>
      <c r="F152" s="9" t="s">
        <v>16</v>
      </c>
      <c r="G152" s="7" t="s">
        <v>133</v>
      </c>
      <c r="H152" s="3"/>
      <c r="I152" s="3"/>
      <c r="J152" s="3"/>
      <c r="K152" s="3"/>
      <c r="L152" s="3"/>
      <c r="M152" s="3"/>
      <c r="N152" s="3"/>
    </row>
    <row r="153" spans="1:14" ht="22.5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 t="s">
        <v>49</v>
      </c>
      <c r="G153" s="7" t="s">
        <v>134</v>
      </c>
      <c r="H153" s="3"/>
      <c r="I153" s="3"/>
      <c r="J153" s="3"/>
      <c r="K153" s="3"/>
      <c r="L153" s="3"/>
      <c r="M153" s="3"/>
      <c r="N153" s="3"/>
    </row>
    <row r="154" spans="1:14" x14ac:dyDescent="0.25">
      <c r="A154" s="6">
        <v>1</v>
      </c>
      <c r="B154" s="6">
        <v>1</v>
      </c>
      <c r="C154" s="6">
        <v>3</v>
      </c>
      <c r="D154" s="6">
        <v>7</v>
      </c>
      <c r="E154" s="6">
        <v>375</v>
      </c>
      <c r="F154" s="9"/>
      <c r="G154" s="7" t="s">
        <v>135</v>
      </c>
      <c r="H154" s="3"/>
      <c r="I154" s="3">
        <f>H155+H156+H157</f>
        <v>0</v>
      </c>
      <c r="J154" s="3"/>
      <c r="K154" s="3"/>
      <c r="L154" s="3"/>
      <c r="M154" s="3"/>
      <c r="N154" s="3"/>
    </row>
    <row r="155" spans="1:14" x14ac:dyDescent="0.25">
      <c r="A155" s="6">
        <v>1</v>
      </c>
      <c r="B155" s="6">
        <v>1</v>
      </c>
      <c r="C155" s="6">
        <v>3</v>
      </c>
      <c r="D155" s="6">
        <v>7</v>
      </c>
      <c r="E155" s="6">
        <v>375</v>
      </c>
      <c r="F155" s="9" t="s">
        <v>16</v>
      </c>
      <c r="G155" s="7" t="s">
        <v>136</v>
      </c>
      <c r="H155" s="3"/>
      <c r="I155" s="3"/>
      <c r="J155" s="3"/>
      <c r="K155" s="3"/>
      <c r="L155" s="3"/>
      <c r="M155" s="3"/>
      <c r="N155" s="3"/>
    </row>
    <row r="156" spans="1:14" ht="22.5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 t="s">
        <v>23</v>
      </c>
      <c r="G156" s="7" t="s">
        <v>137</v>
      </c>
      <c r="H156" s="3"/>
      <c r="I156" s="3"/>
      <c r="J156" s="3"/>
      <c r="K156" s="3"/>
      <c r="L156" s="3"/>
      <c r="M156" s="3"/>
      <c r="N156" s="3"/>
    </row>
    <row r="157" spans="1:14" ht="22.5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49</v>
      </c>
      <c r="G157" s="7" t="s">
        <v>138</v>
      </c>
      <c r="H157" s="3"/>
      <c r="I157" s="3"/>
      <c r="J157" s="3"/>
      <c r="K157" s="3"/>
      <c r="L157" s="3"/>
      <c r="M157" s="3"/>
      <c r="N157" s="3"/>
    </row>
    <row r="158" spans="1:14" x14ac:dyDescent="0.25">
      <c r="A158" s="6">
        <v>1</v>
      </c>
      <c r="B158" s="6">
        <v>1</v>
      </c>
      <c r="C158" s="6">
        <v>3</v>
      </c>
      <c r="D158" s="6">
        <v>7</v>
      </c>
      <c r="E158" s="6">
        <v>376</v>
      </c>
      <c r="F158" s="9"/>
      <c r="G158" s="7" t="s">
        <v>139</v>
      </c>
      <c r="H158" s="3"/>
      <c r="I158" s="3"/>
      <c r="J158" s="3"/>
      <c r="K158" s="3"/>
      <c r="L158" s="3"/>
      <c r="M158" s="3"/>
      <c r="N158" s="3"/>
    </row>
    <row r="159" spans="1:14" x14ac:dyDescent="0.25">
      <c r="A159" s="6">
        <v>1</v>
      </c>
      <c r="B159" s="6">
        <v>1</v>
      </c>
      <c r="C159" s="6">
        <v>3</v>
      </c>
      <c r="D159" s="6">
        <v>7</v>
      </c>
      <c r="E159" s="6">
        <v>376</v>
      </c>
      <c r="F159" s="9" t="s">
        <v>16</v>
      </c>
      <c r="G159" s="7" t="s">
        <v>139</v>
      </c>
      <c r="H159" s="3"/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8</v>
      </c>
      <c r="E160" s="6"/>
      <c r="F160" s="9"/>
      <c r="G160" s="7" t="s">
        <v>140</v>
      </c>
      <c r="H160" s="3"/>
      <c r="I160" s="3">
        <f>I161+I163+I165+I167+I170</f>
        <v>0</v>
      </c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8</v>
      </c>
      <c r="E161" s="6">
        <v>381</v>
      </c>
      <c r="F161" s="9"/>
      <c r="G161" s="7" t="s">
        <v>141</v>
      </c>
      <c r="H161" s="3"/>
      <c r="I161" s="3">
        <f>H162</f>
        <v>0</v>
      </c>
      <c r="J161" s="3"/>
      <c r="K161" s="3"/>
      <c r="L161" s="3"/>
      <c r="M161" s="3"/>
      <c r="N161" s="3"/>
    </row>
    <row r="162" spans="1:14" ht="22.5" customHeight="1" x14ac:dyDescent="0.25">
      <c r="A162" s="6">
        <v>1</v>
      </c>
      <c r="B162" s="6">
        <v>1</v>
      </c>
      <c r="C162" s="6">
        <v>3</v>
      </c>
      <c r="D162" s="6">
        <v>8</v>
      </c>
      <c r="E162" s="6">
        <v>381</v>
      </c>
      <c r="F162" s="9" t="s">
        <v>23</v>
      </c>
      <c r="G162" s="7" t="s">
        <v>142</v>
      </c>
      <c r="H162" s="3"/>
      <c r="I162" s="3"/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382</v>
      </c>
      <c r="F163" s="9"/>
      <c r="G163" s="7" t="s">
        <v>143</v>
      </c>
      <c r="H163" s="3"/>
      <c r="I163" s="3">
        <f>H164</f>
        <v>0</v>
      </c>
      <c r="J163" s="3"/>
      <c r="K163" s="3"/>
      <c r="L163" s="3"/>
      <c r="M163" s="3"/>
      <c r="N163" s="3"/>
    </row>
    <row r="164" spans="1:14" x14ac:dyDescent="0.25">
      <c r="A164" s="6">
        <v>1</v>
      </c>
      <c r="B164" s="6">
        <v>1</v>
      </c>
      <c r="C164" s="6">
        <v>3</v>
      </c>
      <c r="D164" s="6">
        <v>8</v>
      </c>
      <c r="E164" s="6">
        <v>382</v>
      </c>
      <c r="F164" s="9" t="s">
        <v>16</v>
      </c>
      <c r="G164" s="7" t="s">
        <v>144</v>
      </c>
      <c r="H164" s="3"/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383</v>
      </c>
      <c r="F165" s="9"/>
      <c r="G165" s="7" t="s">
        <v>145</v>
      </c>
      <c r="H165" s="3"/>
      <c r="I165" s="3"/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383</v>
      </c>
      <c r="F166" s="9" t="s">
        <v>16</v>
      </c>
      <c r="G166" s="7" t="s">
        <v>145</v>
      </c>
      <c r="H166" s="3"/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384</v>
      </c>
      <c r="F167" s="9"/>
      <c r="G167" s="7" t="s">
        <v>146</v>
      </c>
      <c r="H167" s="3"/>
      <c r="I167" s="3">
        <f>H168+H169</f>
        <v>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384</v>
      </c>
      <c r="F168" s="9" t="s">
        <v>16</v>
      </c>
      <c r="G168" s="7" t="s">
        <v>146</v>
      </c>
      <c r="H168" s="3"/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 t="s">
        <v>23</v>
      </c>
      <c r="G169" s="7" t="s">
        <v>147</v>
      </c>
      <c r="H169" s="3"/>
      <c r="I169" s="3"/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385</v>
      </c>
      <c r="F170" s="9"/>
      <c r="G170" s="7" t="s">
        <v>148</v>
      </c>
      <c r="H170" s="3"/>
      <c r="I170" s="3">
        <f>H171+H172</f>
        <v>0</v>
      </c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385</v>
      </c>
      <c r="F171" s="9" t="s">
        <v>16</v>
      </c>
      <c r="G171" s="7" t="s">
        <v>149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 t="s">
        <v>23</v>
      </c>
      <c r="G172" s="7" t="s">
        <v>150</v>
      </c>
      <c r="H172" s="3"/>
      <c r="I172" s="3"/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9</v>
      </c>
      <c r="E173" s="6"/>
      <c r="F173" s="9"/>
      <c r="G173" s="7" t="s">
        <v>151</v>
      </c>
      <c r="H173" s="3"/>
      <c r="I173" s="3">
        <f>I174+I176+I179+I181</f>
        <v>0</v>
      </c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9</v>
      </c>
      <c r="E174" s="6">
        <v>391</v>
      </c>
      <c r="F174" s="9"/>
      <c r="G174" s="7" t="s">
        <v>152</v>
      </c>
      <c r="H174" s="3"/>
      <c r="I174" s="3">
        <f>H175</f>
        <v>0</v>
      </c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>
        <v>391</v>
      </c>
      <c r="F175" s="9" t="s">
        <v>16</v>
      </c>
      <c r="G175" s="7" t="s">
        <v>153</v>
      </c>
      <c r="H175" s="3"/>
      <c r="I175" s="3"/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392</v>
      </c>
      <c r="F176" s="9"/>
      <c r="G176" s="7" t="s">
        <v>154</v>
      </c>
      <c r="H176" s="3"/>
      <c r="I176" s="3">
        <f>H177+H178</f>
        <v>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392</v>
      </c>
      <c r="F177" s="9" t="s">
        <v>23</v>
      </c>
      <c r="G177" s="7" t="s">
        <v>155</v>
      </c>
      <c r="H177" s="3"/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 t="s">
        <v>26</v>
      </c>
      <c r="G178" s="7" t="s">
        <v>156</v>
      </c>
      <c r="H178" s="3"/>
      <c r="I178" s="3"/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395</v>
      </c>
      <c r="F179" s="9"/>
      <c r="G179" s="7" t="s">
        <v>157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395</v>
      </c>
      <c r="F180" s="9" t="s">
        <v>16</v>
      </c>
      <c r="G180" s="7" t="s">
        <v>157</v>
      </c>
      <c r="H180" s="3"/>
      <c r="I180" s="3"/>
      <c r="J180" s="3"/>
      <c r="K180" s="3"/>
      <c r="L180" s="3"/>
      <c r="M180" s="3"/>
      <c r="N180" s="3"/>
    </row>
    <row r="181" spans="1:14" ht="27" customHeight="1" x14ac:dyDescent="0.25">
      <c r="A181" s="6">
        <v>1</v>
      </c>
      <c r="B181" s="6">
        <v>1</v>
      </c>
      <c r="C181" s="6">
        <v>3</v>
      </c>
      <c r="D181" s="6">
        <v>9</v>
      </c>
      <c r="E181" s="6">
        <v>398</v>
      </c>
      <c r="F181" s="9"/>
      <c r="G181" s="7" t="s">
        <v>158</v>
      </c>
      <c r="H181" s="3"/>
      <c r="I181" s="3">
        <f>H182</f>
        <v>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398</v>
      </c>
      <c r="F182" s="9" t="s">
        <v>16</v>
      </c>
      <c r="G182" s="7" t="s">
        <v>159</v>
      </c>
      <c r="H182" s="3"/>
      <c r="I182" s="3"/>
      <c r="J182" s="3"/>
      <c r="K182" s="3"/>
      <c r="L182" s="3"/>
      <c r="M182" s="3"/>
      <c r="N182" s="3"/>
    </row>
    <row r="183" spans="1:14" x14ac:dyDescent="0.25">
      <c r="A183" s="6">
        <v>1</v>
      </c>
      <c r="B183" s="6">
        <v>1</v>
      </c>
      <c r="C183" s="6">
        <v>4</v>
      </c>
      <c r="D183" s="6"/>
      <c r="E183" s="6"/>
      <c r="F183" s="9"/>
      <c r="G183" s="7" t="s">
        <v>160</v>
      </c>
      <c r="H183" s="3"/>
      <c r="I183" s="4">
        <f>I184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4</v>
      </c>
      <c r="D184" s="6">
        <v>4</v>
      </c>
      <c r="E184" s="6"/>
      <c r="F184" s="9"/>
      <c r="G184" s="7" t="s">
        <v>161</v>
      </c>
      <c r="H184" s="3"/>
      <c r="I184" s="3">
        <f>I185+I192+I194+I196</f>
        <v>0</v>
      </c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>
        <v>4</v>
      </c>
      <c r="E185" s="6">
        <v>441</v>
      </c>
      <c r="F185" s="9"/>
      <c r="G185" s="7" t="s">
        <v>162</v>
      </c>
      <c r="H185" s="3"/>
      <c r="I185" s="3">
        <f>H186+H187+H188+H189+H190+H191</f>
        <v>0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>
        <v>441</v>
      </c>
      <c r="F186" s="9" t="s">
        <v>16</v>
      </c>
      <c r="G186" s="7" t="s">
        <v>162</v>
      </c>
      <c r="H186" s="3"/>
      <c r="I186" s="3"/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 t="s">
        <v>23</v>
      </c>
      <c r="G187" s="7" t="s">
        <v>163</v>
      </c>
      <c r="H187" s="3"/>
      <c r="I187" s="3"/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49</v>
      </c>
      <c r="G188" s="7" t="s">
        <v>206</v>
      </c>
      <c r="H188" s="3"/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164</v>
      </c>
      <c r="G189" s="7" t="s">
        <v>165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166</v>
      </c>
      <c r="G190" s="7" t="s">
        <v>167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168</v>
      </c>
      <c r="G191" s="7" t="s">
        <v>169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442</v>
      </c>
      <c r="F192" s="9"/>
      <c r="G192" s="7" t="s">
        <v>170</v>
      </c>
      <c r="H192" s="3"/>
      <c r="I192" s="3">
        <f>H193</f>
        <v>0</v>
      </c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442</v>
      </c>
      <c r="F193" s="9" t="s">
        <v>16</v>
      </c>
      <c r="G193" s="7" t="s">
        <v>170</v>
      </c>
      <c r="H193" s="3"/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443</v>
      </c>
      <c r="F194" s="9"/>
      <c r="G194" s="7" t="s">
        <v>171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443</v>
      </c>
      <c r="F195" s="9" t="s">
        <v>16</v>
      </c>
      <c r="G195" s="7" t="s">
        <v>171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448</v>
      </c>
      <c r="F196" s="9"/>
      <c r="G196" s="7" t="s">
        <v>172</v>
      </c>
      <c r="H196" s="3"/>
      <c r="I196" s="3">
        <f>H197</f>
        <v>0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448</v>
      </c>
      <c r="F197" s="9" t="s">
        <v>16</v>
      </c>
      <c r="G197" s="7" t="s">
        <v>173</v>
      </c>
      <c r="H197" s="3"/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2</v>
      </c>
      <c r="C198" s="6"/>
      <c r="D198" s="6"/>
      <c r="E198" s="6"/>
      <c r="F198" s="9"/>
      <c r="G198" s="7" t="s">
        <v>174</v>
      </c>
      <c r="H198" s="3"/>
      <c r="I198" s="3"/>
      <c r="J198" s="3"/>
      <c r="K198" s="4">
        <v>0</v>
      </c>
      <c r="L198" s="3"/>
      <c r="M198" s="3"/>
      <c r="N198" s="3"/>
    </row>
    <row r="199" spans="1:14" x14ac:dyDescent="0.25">
      <c r="A199" s="6">
        <v>1</v>
      </c>
      <c r="B199" s="6">
        <v>2</v>
      </c>
      <c r="C199" s="6">
        <v>5</v>
      </c>
      <c r="D199" s="6"/>
      <c r="E199" s="6"/>
      <c r="F199" s="9"/>
      <c r="G199" s="7" t="s">
        <v>175</v>
      </c>
      <c r="H199" s="3"/>
      <c r="I199" s="3"/>
      <c r="J199" s="3"/>
      <c r="K199" s="3">
        <v>0</v>
      </c>
      <c r="L199" s="3"/>
      <c r="M199" s="3"/>
      <c r="N199" s="3"/>
    </row>
    <row r="200" spans="1:14" x14ac:dyDescent="0.25">
      <c r="A200" s="6">
        <v>1</v>
      </c>
      <c r="B200" s="6">
        <v>2</v>
      </c>
      <c r="C200" s="6">
        <v>5</v>
      </c>
      <c r="D200" s="6">
        <v>1</v>
      </c>
      <c r="E200" s="6"/>
      <c r="F200" s="9"/>
      <c r="G200" s="7" t="s">
        <v>176</v>
      </c>
      <c r="H200" s="3"/>
      <c r="I200" s="3"/>
      <c r="J200" s="3"/>
      <c r="K200" s="3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>
        <v>1</v>
      </c>
      <c r="E201" s="6">
        <v>511</v>
      </c>
      <c r="F201" s="9"/>
      <c r="G201" s="7" t="s">
        <v>177</v>
      </c>
      <c r="H201" s="3"/>
      <c r="I201" s="3"/>
      <c r="J201" s="3"/>
      <c r="K201" s="3"/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>
        <v>515</v>
      </c>
      <c r="F202" s="9"/>
      <c r="G202" s="7" t="s">
        <v>178</v>
      </c>
      <c r="H202" s="3"/>
      <c r="I202" s="3"/>
      <c r="J202" s="3"/>
      <c r="K202" s="3"/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2</v>
      </c>
      <c r="E203" s="6">
        <v>523</v>
      </c>
      <c r="F203" s="9"/>
      <c r="G203" s="7" t="s">
        <v>179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2</v>
      </c>
      <c r="E204" s="6">
        <v>529</v>
      </c>
      <c r="F204" s="9"/>
      <c r="G204" s="7" t="s">
        <v>180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4</v>
      </c>
      <c r="E205" s="6">
        <v>541</v>
      </c>
      <c r="F205" s="9"/>
      <c r="G205" s="7" t="s">
        <v>207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6</v>
      </c>
      <c r="D206" s="6"/>
      <c r="E206" s="6"/>
      <c r="F206" s="9"/>
      <c r="G206" s="7" t="s">
        <v>181</v>
      </c>
      <c r="H206" s="3"/>
      <c r="I206" s="3"/>
      <c r="J206" s="3"/>
      <c r="K206" s="3">
        <v>0</v>
      </c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6</v>
      </c>
      <c r="D207" s="6">
        <v>1</v>
      </c>
      <c r="E207" s="6"/>
      <c r="F207" s="9"/>
      <c r="G207" s="7" t="s">
        <v>182</v>
      </c>
      <c r="H207" s="3"/>
      <c r="I207" s="3"/>
      <c r="J207" s="3">
        <v>0</v>
      </c>
      <c r="K207" s="3">
        <v>0</v>
      </c>
      <c r="L207" s="3"/>
      <c r="M207" s="3"/>
      <c r="N207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fitToHeight="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9"/>
  <sheetViews>
    <sheetView workbookViewId="0">
      <selection activeCell="N7" sqref="N7"/>
    </sheetView>
  </sheetViews>
  <sheetFormatPr baseColWidth="10" defaultRowHeight="15" x14ac:dyDescent="0.25"/>
  <cols>
    <col min="1" max="6" width="4.85546875" customWidth="1"/>
    <col min="7" max="7" width="55.7109375" customWidth="1"/>
    <col min="8" max="8" width="15.140625" customWidth="1"/>
    <col min="9" max="9" width="14" customWidth="1"/>
    <col min="10" max="10" width="11.7109375" bestFit="1" customWidth="1"/>
    <col min="11" max="11" width="14.5703125" customWidth="1"/>
    <col min="14" max="14" width="15.140625" bestFit="1" customWidth="1"/>
    <col min="16" max="16" width="14.140625" bestFit="1" customWidth="1"/>
    <col min="17" max="17" width="12.5703125" bestFit="1" customWidth="1"/>
  </cols>
  <sheetData>
    <row r="2" spans="1:17" ht="21" x14ac:dyDescent="0.35">
      <c r="A2" s="41" t="s">
        <v>214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21" x14ac:dyDescent="0.35">
      <c r="A3" s="42" t="s">
        <v>228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ht="21" x14ac:dyDescent="0.35">
      <c r="A4" s="41" t="s">
        <v>221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7" ht="15.7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 ht="62.2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7</v>
      </c>
      <c r="K6" s="1" t="s">
        <v>9</v>
      </c>
      <c r="L6" s="1" t="s">
        <v>7</v>
      </c>
      <c r="M6" s="1" t="s">
        <v>10</v>
      </c>
      <c r="N6" s="1" t="s">
        <v>11</v>
      </c>
    </row>
    <row r="7" spans="1:17" x14ac:dyDescent="0.25">
      <c r="A7" s="6">
        <v>1</v>
      </c>
      <c r="B7" s="6"/>
      <c r="C7" s="6"/>
      <c r="D7" s="6"/>
      <c r="E7" s="6"/>
      <c r="F7" s="6"/>
      <c r="G7" s="7" t="s">
        <v>0</v>
      </c>
      <c r="H7" s="3"/>
      <c r="I7" s="3"/>
      <c r="J7" s="3"/>
      <c r="K7" s="3"/>
      <c r="L7" s="3"/>
      <c r="M7" s="3"/>
      <c r="N7" s="8" t="s">
        <v>269</v>
      </c>
      <c r="P7" s="10"/>
      <c r="Q7" s="12"/>
    </row>
    <row r="8" spans="1:17" x14ac:dyDescent="0.25">
      <c r="A8" s="6">
        <v>1</v>
      </c>
      <c r="B8" s="6">
        <v>1</v>
      </c>
      <c r="C8" s="6"/>
      <c r="D8" s="6"/>
      <c r="E8" s="6"/>
      <c r="F8" s="6"/>
      <c r="G8" s="7" t="s">
        <v>12</v>
      </c>
      <c r="H8" s="3"/>
      <c r="I8" s="4">
        <f>I9+I33+I87+I185</f>
        <v>2468262.5500000003</v>
      </c>
      <c r="J8" s="3"/>
      <c r="K8" s="3"/>
      <c r="L8" s="3"/>
      <c r="M8" s="3"/>
      <c r="N8" s="3"/>
    </row>
    <row r="9" spans="1:17" x14ac:dyDescent="0.25">
      <c r="A9" s="6">
        <v>1</v>
      </c>
      <c r="B9" s="6">
        <v>1</v>
      </c>
      <c r="C9" s="6">
        <v>1</v>
      </c>
      <c r="D9" s="6"/>
      <c r="E9" s="6"/>
      <c r="F9" s="6"/>
      <c r="G9" s="7" t="s">
        <v>13</v>
      </c>
      <c r="H9" s="3"/>
      <c r="I9" s="4">
        <f>I10+I15+I18+I25+I28+I30</f>
        <v>0</v>
      </c>
      <c r="J9" s="3"/>
      <c r="K9" s="3"/>
      <c r="L9" s="3"/>
      <c r="M9" s="3"/>
      <c r="N9" s="3"/>
    </row>
    <row r="10" spans="1:17" x14ac:dyDescent="0.25">
      <c r="A10" s="6">
        <v>1</v>
      </c>
      <c r="B10" s="6">
        <v>1</v>
      </c>
      <c r="C10" s="6">
        <v>1</v>
      </c>
      <c r="D10" s="6">
        <v>1</v>
      </c>
      <c r="E10" s="6"/>
      <c r="F10" s="6"/>
      <c r="G10" s="7" t="s">
        <v>14</v>
      </c>
      <c r="H10" s="3"/>
      <c r="I10" s="3">
        <f>I11+I13</f>
        <v>0</v>
      </c>
      <c r="J10" s="3"/>
      <c r="K10" s="3"/>
      <c r="L10" s="3"/>
      <c r="M10" s="3"/>
      <c r="N10" s="3"/>
    </row>
    <row r="11" spans="1:17" x14ac:dyDescent="0.25">
      <c r="A11" s="6">
        <v>1</v>
      </c>
      <c r="B11" s="6">
        <v>1</v>
      </c>
      <c r="C11" s="6">
        <v>1</v>
      </c>
      <c r="D11" s="6">
        <v>1</v>
      </c>
      <c r="E11" s="6">
        <v>111</v>
      </c>
      <c r="F11" s="6"/>
      <c r="G11" s="7" t="s">
        <v>15</v>
      </c>
      <c r="H11" s="3"/>
      <c r="I11" s="3"/>
      <c r="J11" s="3"/>
      <c r="K11" s="3"/>
      <c r="L11" s="3"/>
      <c r="M11" s="3"/>
      <c r="N11" s="3"/>
    </row>
    <row r="12" spans="1:17" x14ac:dyDescent="0.25">
      <c r="A12" s="6">
        <v>1</v>
      </c>
      <c r="B12" s="6">
        <v>1</v>
      </c>
      <c r="C12" s="6">
        <v>1</v>
      </c>
      <c r="D12" s="6">
        <v>1</v>
      </c>
      <c r="E12" s="6">
        <v>111</v>
      </c>
      <c r="F12" s="9" t="s">
        <v>16</v>
      </c>
      <c r="G12" s="7" t="s">
        <v>15</v>
      </c>
      <c r="H12" s="3"/>
      <c r="I12" s="3"/>
      <c r="J12" s="3"/>
      <c r="K12" s="3"/>
      <c r="L12" s="3"/>
      <c r="M12" s="3"/>
      <c r="N12" s="3"/>
    </row>
    <row r="13" spans="1:17" x14ac:dyDescent="0.25">
      <c r="A13" s="6">
        <v>1</v>
      </c>
      <c r="B13" s="6">
        <v>1</v>
      </c>
      <c r="C13" s="6">
        <v>1</v>
      </c>
      <c r="D13" s="6">
        <v>1</v>
      </c>
      <c r="E13" s="6">
        <v>113</v>
      </c>
      <c r="F13" s="9"/>
      <c r="G13" s="7" t="s">
        <v>17</v>
      </c>
      <c r="H13" s="3"/>
      <c r="I13" s="3">
        <f>H14</f>
        <v>0</v>
      </c>
      <c r="J13" s="3"/>
      <c r="K13" s="3"/>
      <c r="L13" s="3"/>
      <c r="M13" s="3"/>
      <c r="N13" s="3"/>
    </row>
    <row r="14" spans="1:17" x14ac:dyDescent="0.25">
      <c r="A14" s="6">
        <v>1</v>
      </c>
      <c r="B14" s="6">
        <v>1</v>
      </c>
      <c r="C14" s="6">
        <v>1</v>
      </c>
      <c r="D14" s="6">
        <v>1</v>
      </c>
      <c r="E14" s="6">
        <v>113</v>
      </c>
      <c r="F14" s="9" t="s">
        <v>16</v>
      </c>
      <c r="G14" s="7" t="s">
        <v>17</v>
      </c>
      <c r="H14" s="3"/>
      <c r="I14" s="3"/>
      <c r="J14" s="3"/>
      <c r="K14" s="3"/>
      <c r="L14" s="3"/>
      <c r="M14" s="3"/>
      <c r="N14" s="3"/>
    </row>
    <row r="15" spans="1:17" x14ac:dyDescent="0.25">
      <c r="A15" s="6">
        <v>1</v>
      </c>
      <c r="B15" s="6">
        <v>1</v>
      </c>
      <c r="C15" s="6">
        <v>1</v>
      </c>
      <c r="D15" s="6">
        <v>2</v>
      </c>
      <c r="E15" s="6"/>
      <c r="F15" s="9"/>
      <c r="G15" s="7" t="s">
        <v>18</v>
      </c>
      <c r="H15" s="3"/>
      <c r="I15" s="3"/>
      <c r="J15" s="3"/>
      <c r="K15" s="3"/>
      <c r="L15" s="3"/>
      <c r="M15" s="3"/>
      <c r="N15" s="3"/>
    </row>
    <row r="16" spans="1:17" x14ac:dyDescent="0.25">
      <c r="A16" s="6">
        <v>1</v>
      </c>
      <c r="B16" s="6">
        <v>1</v>
      </c>
      <c r="C16" s="6">
        <v>1</v>
      </c>
      <c r="D16" s="6">
        <v>2</v>
      </c>
      <c r="E16" s="6">
        <v>122</v>
      </c>
      <c r="F16" s="9"/>
      <c r="G16" s="7" t="s">
        <v>19</v>
      </c>
      <c r="H16" s="3"/>
      <c r="I16" s="3"/>
      <c r="J16" s="3"/>
      <c r="K16" s="3"/>
      <c r="L16" s="3"/>
      <c r="M16" s="3"/>
      <c r="N16" s="3"/>
    </row>
    <row r="17" spans="1:14" x14ac:dyDescent="0.25">
      <c r="A17" s="6">
        <v>1</v>
      </c>
      <c r="B17" s="6">
        <v>1</v>
      </c>
      <c r="C17" s="6">
        <v>1</v>
      </c>
      <c r="D17" s="6">
        <v>2</v>
      </c>
      <c r="E17" s="6">
        <v>122</v>
      </c>
      <c r="F17" s="9" t="s">
        <v>16</v>
      </c>
      <c r="G17" s="7" t="s">
        <v>19</v>
      </c>
      <c r="H17" s="3"/>
      <c r="I17" s="3"/>
      <c r="J17" s="3"/>
      <c r="K17" s="3"/>
      <c r="L17" s="3"/>
      <c r="M17" s="3"/>
      <c r="N17" s="3"/>
    </row>
    <row r="18" spans="1:14" x14ac:dyDescent="0.25">
      <c r="A18" s="6">
        <v>1</v>
      </c>
      <c r="B18" s="6">
        <v>1</v>
      </c>
      <c r="C18" s="6">
        <v>1</v>
      </c>
      <c r="D18" s="6">
        <v>3</v>
      </c>
      <c r="E18" s="6"/>
      <c r="F18" s="9"/>
      <c r="G18" s="7" t="s">
        <v>20</v>
      </c>
      <c r="H18" s="3"/>
      <c r="I18" s="3">
        <f>I19+I22</f>
        <v>0</v>
      </c>
      <c r="J18" s="3"/>
      <c r="K18" s="3"/>
      <c r="L18" s="3"/>
      <c r="M18" s="3"/>
      <c r="N18" s="3"/>
    </row>
    <row r="19" spans="1:14" ht="23.25" customHeight="1" x14ac:dyDescent="0.25">
      <c r="A19" s="6">
        <v>1</v>
      </c>
      <c r="B19" s="6">
        <v>1</v>
      </c>
      <c r="C19" s="6">
        <v>1</v>
      </c>
      <c r="D19" s="6">
        <v>3</v>
      </c>
      <c r="E19" s="6">
        <v>132</v>
      </c>
      <c r="F19" s="9"/>
      <c r="G19" s="7" t="s">
        <v>21</v>
      </c>
      <c r="H19" s="3"/>
      <c r="I19" s="3">
        <f>H20+H21</f>
        <v>0</v>
      </c>
      <c r="J19" s="3"/>
      <c r="K19" s="3"/>
      <c r="L19" s="3"/>
      <c r="M19" s="3"/>
      <c r="N19" s="3"/>
    </row>
    <row r="20" spans="1:14" x14ac:dyDescent="0.25">
      <c r="A20" s="6">
        <v>1</v>
      </c>
      <c r="B20" s="6">
        <v>1</v>
      </c>
      <c r="C20" s="6">
        <v>1</v>
      </c>
      <c r="D20" s="6">
        <v>3</v>
      </c>
      <c r="E20" s="6">
        <v>132</v>
      </c>
      <c r="F20" s="9" t="s">
        <v>16</v>
      </c>
      <c r="G20" s="7" t="s">
        <v>22</v>
      </c>
      <c r="H20" s="3">
        <v>0</v>
      </c>
      <c r="I20" s="3"/>
      <c r="J20" s="3"/>
      <c r="K20" s="3"/>
      <c r="L20" s="3"/>
      <c r="M20" s="3"/>
      <c r="N20" s="3"/>
    </row>
    <row r="21" spans="1:14" x14ac:dyDescent="0.25">
      <c r="A21" s="6">
        <v>1</v>
      </c>
      <c r="B21" s="6">
        <v>1</v>
      </c>
      <c r="C21" s="6">
        <v>1</v>
      </c>
      <c r="D21" s="6">
        <v>3</v>
      </c>
      <c r="E21" s="6">
        <v>132</v>
      </c>
      <c r="F21" s="9" t="s">
        <v>23</v>
      </c>
      <c r="G21" s="7" t="s">
        <v>24</v>
      </c>
      <c r="H21" s="3"/>
      <c r="I21" s="3"/>
      <c r="J21" s="3"/>
      <c r="K21" s="3"/>
      <c r="L21" s="3"/>
      <c r="M21" s="3"/>
      <c r="N21" s="3"/>
    </row>
    <row r="22" spans="1:14" x14ac:dyDescent="0.25">
      <c r="A22" s="6">
        <v>1</v>
      </c>
      <c r="B22" s="6">
        <v>1</v>
      </c>
      <c r="C22" s="6">
        <v>1</v>
      </c>
      <c r="D22" s="6">
        <v>3</v>
      </c>
      <c r="E22" s="6">
        <v>134</v>
      </c>
      <c r="F22" s="9"/>
      <c r="G22" s="7" t="s">
        <v>25</v>
      </c>
      <c r="H22" s="3"/>
      <c r="I22" s="3">
        <f>H23+H24</f>
        <v>0</v>
      </c>
      <c r="J22" s="3"/>
      <c r="K22" s="3"/>
      <c r="L22" s="3"/>
      <c r="M22" s="3"/>
      <c r="N22" s="3"/>
    </row>
    <row r="23" spans="1:14" x14ac:dyDescent="0.25">
      <c r="A23" s="6">
        <v>1</v>
      </c>
      <c r="B23" s="6">
        <v>1</v>
      </c>
      <c r="C23" s="6">
        <v>1</v>
      </c>
      <c r="D23" s="6">
        <v>3</v>
      </c>
      <c r="E23" s="6">
        <v>134</v>
      </c>
      <c r="F23" s="9" t="s">
        <v>26</v>
      </c>
      <c r="G23" s="7" t="s">
        <v>27</v>
      </c>
      <c r="H23" s="3">
        <v>0</v>
      </c>
      <c r="I23" s="3"/>
      <c r="J23" s="3"/>
      <c r="K23" s="3"/>
      <c r="L23" s="3"/>
      <c r="M23" s="3"/>
      <c r="N23" s="3"/>
    </row>
    <row r="24" spans="1:14" x14ac:dyDescent="0.25">
      <c r="A24" s="6">
        <v>1</v>
      </c>
      <c r="B24" s="6">
        <v>1</v>
      </c>
      <c r="C24" s="6">
        <v>1</v>
      </c>
      <c r="D24" s="6">
        <v>5</v>
      </c>
      <c r="E24" s="6">
        <v>134</v>
      </c>
      <c r="F24" s="9" t="s">
        <v>28</v>
      </c>
      <c r="G24" s="7" t="s">
        <v>29</v>
      </c>
      <c r="H24" s="3"/>
      <c r="I24" s="3"/>
      <c r="J24" s="3"/>
      <c r="K24" s="3"/>
      <c r="L24" s="3"/>
      <c r="M24" s="3"/>
      <c r="N24" s="3"/>
    </row>
    <row r="25" spans="1:14" x14ac:dyDescent="0.25">
      <c r="A25" s="6">
        <v>1</v>
      </c>
      <c r="B25" s="6">
        <v>1</v>
      </c>
      <c r="C25" s="6">
        <v>1</v>
      </c>
      <c r="D25" s="6">
        <v>5</v>
      </c>
      <c r="E25" s="6"/>
      <c r="F25" s="9"/>
      <c r="G25" s="7" t="s">
        <v>30</v>
      </c>
      <c r="H25" s="3"/>
      <c r="I25" s="3">
        <f>I26</f>
        <v>0</v>
      </c>
      <c r="J25" s="3"/>
      <c r="K25" s="3"/>
      <c r="L25" s="3"/>
      <c r="M25" s="3"/>
      <c r="N25" s="3"/>
    </row>
    <row r="26" spans="1:14" x14ac:dyDescent="0.25">
      <c r="A26" s="6">
        <v>1</v>
      </c>
      <c r="B26" s="6">
        <v>1</v>
      </c>
      <c r="C26" s="6">
        <v>1</v>
      </c>
      <c r="D26" s="6">
        <v>5</v>
      </c>
      <c r="E26" s="6">
        <v>152</v>
      </c>
      <c r="F26" s="9"/>
      <c r="G26" s="7" t="s">
        <v>31</v>
      </c>
      <c r="H26" s="3"/>
      <c r="I26" s="3">
        <f>H27</f>
        <v>0</v>
      </c>
      <c r="J26" s="3"/>
      <c r="K26" s="3"/>
      <c r="L26" s="3"/>
      <c r="M26" s="3"/>
      <c r="N26" s="3"/>
    </row>
    <row r="27" spans="1:14" x14ac:dyDescent="0.25">
      <c r="A27" s="6">
        <v>1</v>
      </c>
      <c r="B27" s="6">
        <v>1</v>
      </c>
      <c r="C27" s="6">
        <v>1</v>
      </c>
      <c r="D27" s="6">
        <v>5</v>
      </c>
      <c r="E27" s="6">
        <v>152</v>
      </c>
      <c r="F27" s="9" t="s">
        <v>23</v>
      </c>
      <c r="G27" s="7" t="s">
        <v>32</v>
      </c>
      <c r="H27" s="3"/>
      <c r="I27" s="3"/>
      <c r="J27" s="3"/>
      <c r="K27" s="3"/>
      <c r="L27" s="3"/>
      <c r="M27" s="3"/>
      <c r="N27" s="3"/>
    </row>
    <row r="28" spans="1:14" x14ac:dyDescent="0.25">
      <c r="A28" s="6">
        <v>1</v>
      </c>
      <c r="B28" s="6">
        <v>1</v>
      </c>
      <c r="C28" s="6">
        <v>1</v>
      </c>
      <c r="D28" s="6">
        <v>6</v>
      </c>
      <c r="E28" s="6">
        <v>161</v>
      </c>
      <c r="F28" s="9"/>
      <c r="G28" s="7" t="s">
        <v>33</v>
      </c>
      <c r="H28" s="3"/>
      <c r="I28" s="3">
        <f>H29</f>
        <v>0</v>
      </c>
      <c r="J28" s="3"/>
      <c r="K28" s="3"/>
      <c r="L28" s="3"/>
      <c r="M28" s="3"/>
      <c r="N28" s="3"/>
    </row>
    <row r="29" spans="1:14" ht="23.25" customHeight="1" x14ac:dyDescent="0.25">
      <c r="A29" s="6">
        <v>1</v>
      </c>
      <c r="B29" s="6">
        <v>1</v>
      </c>
      <c r="C29" s="6">
        <v>1</v>
      </c>
      <c r="D29" s="6">
        <v>6</v>
      </c>
      <c r="E29" s="6">
        <v>161</v>
      </c>
      <c r="F29" s="9" t="s">
        <v>16</v>
      </c>
      <c r="G29" s="7" t="s">
        <v>34</v>
      </c>
      <c r="H29" s="3"/>
      <c r="I29" s="3"/>
      <c r="J29" s="3"/>
      <c r="K29" s="3"/>
      <c r="L29" s="3"/>
      <c r="M29" s="3"/>
      <c r="N29" s="3"/>
    </row>
    <row r="30" spans="1:14" x14ac:dyDescent="0.25">
      <c r="A30" s="6">
        <v>1</v>
      </c>
      <c r="B30" s="6">
        <v>1</v>
      </c>
      <c r="C30" s="6">
        <v>1</v>
      </c>
      <c r="D30" s="6">
        <v>7</v>
      </c>
      <c r="E30" s="6"/>
      <c r="F30" s="9"/>
      <c r="G30" s="7" t="s">
        <v>35</v>
      </c>
      <c r="H30" s="3"/>
      <c r="I30" s="3">
        <f>I31</f>
        <v>0</v>
      </c>
      <c r="J30" s="3"/>
      <c r="K30" s="3"/>
      <c r="L30" s="3"/>
      <c r="M30" s="3"/>
      <c r="N30" s="3"/>
    </row>
    <row r="31" spans="1:14" x14ac:dyDescent="0.25">
      <c r="A31" s="6">
        <v>1</v>
      </c>
      <c r="B31" s="6">
        <v>1</v>
      </c>
      <c r="C31" s="6">
        <v>1</v>
      </c>
      <c r="D31" s="6">
        <v>7</v>
      </c>
      <c r="E31" s="6">
        <v>171</v>
      </c>
      <c r="F31" s="9"/>
      <c r="G31" s="7" t="s">
        <v>36</v>
      </c>
      <c r="H31" s="3"/>
      <c r="I31" s="3">
        <f>H32</f>
        <v>0</v>
      </c>
      <c r="J31" s="3"/>
      <c r="K31" s="3"/>
      <c r="L31" s="3"/>
      <c r="M31" s="3"/>
      <c r="N31" s="3"/>
    </row>
    <row r="32" spans="1:14" x14ac:dyDescent="0.25">
      <c r="A32" s="6">
        <v>1</v>
      </c>
      <c r="B32" s="6">
        <v>1</v>
      </c>
      <c r="C32" s="6">
        <v>1</v>
      </c>
      <c r="D32" s="6">
        <v>7</v>
      </c>
      <c r="E32" s="6">
        <v>171</v>
      </c>
      <c r="F32" s="9" t="s">
        <v>26</v>
      </c>
      <c r="G32" s="7" t="s">
        <v>37</v>
      </c>
      <c r="H32" s="3"/>
      <c r="I32" s="3"/>
      <c r="J32" s="3"/>
      <c r="K32" s="3"/>
      <c r="L32" s="3"/>
      <c r="M32" s="3"/>
      <c r="N32" s="3"/>
    </row>
    <row r="33" spans="1:14" x14ac:dyDescent="0.25">
      <c r="A33" s="6">
        <v>1</v>
      </c>
      <c r="B33" s="6">
        <v>1</v>
      </c>
      <c r="C33" s="6">
        <v>2</v>
      </c>
      <c r="D33" s="6"/>
      <c r="E33" s="6"/>
      <c r="F33" s="9"/>
      <c r="G33" s="7" t="s">
        <v>38</v>
      </c>
      <c r="H33" s="3"/>
      <c r="I33" s="4">
        <f>I34+I43+I49+I54+I61+I66+I70+I79+I82</f>
        <v>1175598.42</v>
      </c>
      <c r="J33" s="3"/>
      <c r="K33" s="3"/>
      <c r="L33" s="3"/>
      <c r="M33" s="3"/>
      <c r="N33" s="3"/>
    </row>
    <row r="34" spans="1:14" ht="22.5" x14ac:dyDescent="0.25">
      <c r="A34" s="6">
        <v>1</v>
      </c>
      <c r="B34" s="6">
        <v>1</v>
      </c>
      <c r="C34" s="6">
        <v>2</v>
      </c>
      <c r="D34" s="6">
        <v>1</v>
      </c>
      <c r="E34" s="6"/>
      <c r="F34" s="9"/>
      <c r="G34" s="7" t="s">
        <v>39</v>
      </c>
      <c r="H34" s="3"/>
      <c r="I34" s="3">
        <f>I35+I37+I39+I41</f>
        <v>234297.61</v>
      </c>
      <c r="J34" s="3"/>
      <c r="K34" s="3"/>
      <c r="L34" s="3"/>
      <c r="M34" s="3"/>
      <c r="N34" s="3"/>
    </row>
    <row r="35" spans="1:14" x14ac:dyDescent="0.25">
      <c r="A35" s="6">
        <v>1</v>
      </c>
      <c r="B35" s="6">
        <v>1</v>
      </c>
      <c r="C35" s="6">
        <v>2</v>
      </c>
      <c r="D35" s="6">
        <v>1</v>
      </c>
      <c r="E35" s="6">
        <v>211</v>
      </c>
      <c r="F35" s="9"/>
      <c r="G35" s="7" t="s">
        <v>40</v>
      </c>
      <c r="H35" s="3"/>
      <c r="I35" s="3">
        <f>H36</f>
        <v>116524.18</v>
      </c>
      <c r="J35" s="3"/>
      <c r="K35" s="3"/>
      <c r="L35" s="3"/>
      <c r="M35" s="3"/>
      <c r="N35" s="3"/>
    </row>
    <row r="36" spans="1:14" x14ac:dyDescent="0.25">
      <c r="A36" s="6">
        <v>1</v>
      </c>
      <c r="B36" s="6">
        <v>1</v>
      </c>
      <c r="C36" s="6">
        <v>2</v>
      </c>
      <c r="D36" s="6">
        <v>1</v>
      </c>
      <c r="E36" s="6">
        <v>211</v>
      </c>
      <c r="F36" s="9" t="s">
        <v>16</v>
      </c>
      <c r="G36" s="7" t="s">
        <v>41</v>
      </c>
      <c r="H36" s="3">
        <v>116524.18</v>
      </c>
      <c r="I36" s="3"/>
      <c r="J36" s="3"/>
      <c r="K36" s="3"/>
      <c r="L36" s="3"/>
      <c r="M36" s="3"/>
      <c r="N36" s="3"/>
    </row>
    <row r="37" spans="1:14" x14ac:dyDescent="0.25">
      <c r="A37" s="6">
        <v>1</v>
      </c>
      <c r="B37" s="6">
        <v>1</v>
      </c>
      <c r="C37" s="6">
        <v>2</v>
      </c>
      <c r="D37" s="6">
        <v>1</v>
      </c>
      <c r="E37" s="6">
        <v>212</v>
      </c>
      <c r="F37" s="9"/>
      <c r="G37" s="7" t="s">
        <v>42</v>
      </c>
      <c r="H37" s="3"/>
      <c r="I37" s="3">
        <f>H38</f>
        <v>67523.429999999993</v>
      </c>
      <c r="J37" s="3"/>
      <c r="K37" s="3"/>
      <c r="L37" s="3"/>
      <c r="M37" s="3"/>
      <c r="N37" s="3"/>
    </row>
    <row r="38" spans="1:14" x14ac:dyDescent="0.25">
      <c r="A38" s="6">
        <v>1</v>
      </c>
      <c r="B38" s="6">
        <v>1</v>
      </c>
      <c r="C38" s="6">
        <v>2</v>
      </c>
      <c r="D38" s="6">
        <v>1</v>
      </c>
      <c r="E38" s="6">
        <v>212</v>
      </c>
      <c r="F38" s="9" t="s">
        <v>16</v>
      </c>
      <c r="G38" s="7" t="s">
        <v>42</v>
      </c>
      <c r="H38" s="3">
        <v>67523.429999999993</v>
      </c>
      <c r="I38" s="3"/>
      <c r="J38" s="3"/>
      <c r="K38" s="3"/>
      <c r="L38" s="3"/>
      <c r="M38" s="3"/>
      <c r="N38" s="3"/>
    </row>
    <row r="39" spans="1:14" ht="21" customHeight="1" x14ac:dyDescent="0.25">
      <c r="A39" s="6">
        <v>1</v>
      </c>
      <c r="B39" s="6">
        <v>1</v>
      </c>
      <c r="C39" s="6">
        <v>2</v>
      </c>
      <c r="D39" s="6">
        <v>1</v>
      </c>
      <c r="E39" s="6">
        <v>214</v>
      </c>
      <c r="F39" s="9"/>
      <c r="G39" s="7" t="s">
        <v>43</v>
      </c>
      <c r="H39" s="3"/>
      <c r="I39" s="3">
        <f>H40</f>
        <v>15750</v>
      </c>
      <c r="J39" s="3"/>
      <c r="K39" s="3"/>
      <c r="L39" s="3"/>
      <c r="M39" s="3"/>
      <c r="N39" s="3"/>
    </row>
    <row r="40" spans="1:14" ht="22.5" x14ac:dyDescent="0.25">
      <c r="A40" s="6">
        <v>1</v>
      </c>
      <c r="B40" s="6">
        <v>1</v>
      </c>
      <c r="C40" s="6">
        <v>2</v>
      </c>
      <c r="D40" s="6">
        <v>1</v>
      </c>
      <c r="E40" s="6">
        <v>214</v>
      </c>
      <c r="F40" s="9" t="s">
        <v>16</v>
      </c>
      <c r="G40" s="7" t="s">
        <v>44</v>
      </c>
      <c r="H40" s="3">
        <v>15750</v>
      </c>
      <c r="I40" s="3"/>
      <c r="J40" s="3"/>
      <c r="K40" s="3"/>
      <c r="L40" s="3"/>
      <c r="M40" s="3"/>
      <c r="N40" s="3"/>
    </row>
    <row r="41" spans="1:14" x14ac:dyDescent="0.25">
      <c r="A41" s="6">
        <v>1</v>
      </c>
      <c r="B41" s="6">
        <v>1</v>
      </c>
      <c r="C41" s="6">
        <v>2</v>
      </c>
      <c r="D41" s="6">
        <v>1</v>
      </c>
      <c r="E41" s="6">
        <v>216</v>
      </c>
      <c r="F41" s="9"/>
      <c r="G41" s="7" t="s">
        <v>45</v>
      </c>
      <c r="H41" s="3"/>
      <c r="I41" s="3">
        <f>H42</f>
        <v>34500</v>
      </c>
      <c r="J41" s="3"/>
      <c r="K41" s="3"/>
      <c r="L41" s="3"/>
      <c r="M41" s="3"/>
      <c r="N41" s="3"/>
    </row>
    <row r="42" spans="1:14" x14ac:dyDescent="0.25">
      <c r="A42" s="6">
        <v>1</v>
      </c>
      <c r="B42" s="6">
        <v>1</v>
      </c>
      <c r="C42" s="6">
        <v>2</v>
      </c>
      <c r="D42" s="6">
        <v>1</v>
      </c>
      <c r="E42" s="6">
        <v>216</v>
      </c>
      <c r="F42" s="9" t="s">
        <v>16</v>
      </c>
      <c r="G42" s="7" t="s">
        <v>45</v>
      </c>
      <c r="H42" s="3">
        <v>34500</v>
      </c>
      <c r="I42" s="3"/>
      <c r="J42" s="3"/>
      <c r="K42" s="3"/>
      <c r="L42" s="3"/>
      <c r="M42" s="3"/>
      <c r="N42" s="3"/>
    </row>
    <row r="43" spans="1:14" x14ac:dyDescent="0.25">
      <c r="A43" s="6">
        <v>1</v>
      </c>
      <c r="B43" s="6">
        <v>1</v>
      </c>
      <c r="C43" s="6">
        <v>2</v>
      </c>
      <c r="D43" s="6">
        <v>2</v>
      </c>
      <c r="E43" s="6"/>
      <c r="F43" s="9"/>
      <c r="G43" s="7" t="s">
        <v>46</v>
      </c>
      <c r="H43" s="3"/>
      <c r="I43" s="3">
        <f>I44+I47</f>
        <v>63600</v>
      </c>
      <c r="J43" s="3"/>
      <c r="K43" s="3"/>
      <c r="L43" s="3"/>
      <c r="M43" s="3"/>
      <c r="N43" s="3"/>
    </row>
    <row r="44" spans="1:14" x14ac:dyDescent="0.25">
      <c r="A44" s="6">
        <v>1</v>
      </c>
      <c r="B44" s="6">
        <v>1</v>
      </c>
      <c r="C44" s="6">
        <v>2</v>
      </c>
      <c r="D44" s="6">
        <v>2</v>
      </c>
      <c r="E44" s="6">
        <v>221</v>
      </c>
      <c r="F44" s="9"/>
      <c r="G44" s="7" t="s">
        <v>47</v>
      </c>
      <c r="H44" s="3"/>
      <c r="I44" s="3">
        <f>H45+H46</f>
        <v>53600</v>
      </c>
      <c r="J44" s="3"/>
      <c r="K44" s="3"/>
      <c r="L44" s="3"/>
      <c r="M44" s="3"/>
      <c r="N44" s="3"/>
    </row>
    <row r="45" spans="1:14" ht="22.5" x14ac:dyDescent="0.25">
      <c r="A45" s="6">
        <v>1</v>
      </c>
      <c r="B45" s="6">
        <v>1</v>
      </c>
      <c r="C45" s="6">
        <v>2</v>
      </c>
      <c r="D45" s="6">
        <v>2</v>
      </c>
      <c r="E45" s="6">
        <v>221</v>
      </c>
      <c r="F45" s="9" t="s">
        <v>26</v>
      </c>
      <c r="G45" s="7" t="s">
        <v>48</v>
      </c>
      <c r="H45" s="3">
        <v>33600</v>
      </c>
      <c r="I45" s="3"/>
      <c r="J45" s="3"/>
      <c r="K45" s="3"/>
      <c r="L45" s="3"/>
      <c r="M45" s="3"/>
      <c r="N45" s="3"/>
    </row>
    <row r="46" spans="1:14" ht="22.5" x14ac:dyDescent="0.25">
      <c r="A46" s="6">
        <v>1</v>
      </c>
      <c r="B46" s="6">
        <v>1</v>
      </c>
      <c r="C46" s="6">
        <v>2</v>
      </c>
      <c r="D46" s="6">
        <v>2</v>
      </c>
      <c r="E46" s="6">
        <v>221</v>
      </c>
      <c r="F46" s="9" t="s">
        <v>49</v>
      </c>
      <c r="G46" s="7" t="s">
        <v>50</v>
      </c>
      <c r="H46" s="3">
        <v>20000</v>
      </c>
      <c r="I46" s="3"/>
      <c r="J46" s="3"/>
      <c r="K46" s="3"/>
      <c r="L46" s="3"/>
      <c r="M46" s="3"/>
      <c r="N46" s="3"/>
    </row>
    <row r="47" spans="1:14" x14ac:dyDescent="0.25">
      <c r="A47" s="6">
        <v>1</v>
      </c>
      <c r="B47" s="6">
        <v>1</v>
      </c>
      <c r="C47" s="6">
        <v>2</v>
      </c>
      <c r="D47" s="6">
        <v>2</v>
      </c>
      <c r="E47" s="6">
        <v>223</v>
      </c>
      <c r="F47" s="9"/>
      <c r="G47" s="7" t="s">
        <v>51</v>
      </c>
      <c r="H47" s="3"/>
      <c r="I47" s="3">
        <f>H48</f>
        <v>10000</v>
      </c>
      <c r="J47" s="3"/>
      <c r="K47" s="3"/>
      <c r="L47" s="3"/>
      <c r="M47" s="3"/>
      <c r="N47" s="3"/>
    </row>
    <row r="48" spans="1:14" x14ac:dyDescent="0.25">
      <c r="A48" s="6">
        <v>1</v>
      </c>
      <c r="B48" s="6">
        <v>1</v>
      </c>
      <c r="C48" s="6">
        <v>2</v>
      </c>
      <c r="D48" s="6">
        <v>2</v>
      </c>
      <c r="E48" s="6">
        <v>223</v>
      </c>
      <c r="F48" s="9" t="s">
        <v>16</v>
      </c>
      <c r="G48" s="7" t="s">
        <v>51</v>
      </c>
      <c r="H48" s="3">
        <v>10000</v>
      </c>
      <c r="I48" s="3"/>
      <c r="J48" s="3"/>
      <c r="K48" s="3"/>
      <c r="L48" s="3"/>
      <c r="M48" s="3"/>
      <c r="N48" s="3"/>
    </row>
    <row r="49" spans="1:14" ht="24.75" customHeight="1" x14ac:dyDescent="0.25">
      <c r="A49" s="6">
        <v>1</v>
      </c>
      <c r="B49" s="6">
        <v>1</v>
      </c>
      <c r="C49" s="6">
        <v>2</v>
      </c>
      <c r="D49" s="6">
        <v>3</v>
      </c>
      <c r="E49" s="6"/>
      <c r="F49" s="9"/>
      <c r="G49" s="7" t="s">
        <v>52</v>
      </c>
      <c r="H49" s="3"/>
      <c r="I49" s="3">
        <f>I50+I52</f>
        <v>15000</v>
      </c>
      <c r="J49" s="3"/>
      <c r="K49" s="3"/>
      <c r="L49" s="3"/>
      <c r="M49" s="3"/>
      <c r="N49" s="3"/>
    </row>
    <row r="50" spans="1:14" ht="23.25" customHeight="1" x14ac:dyDescent="0.25">
      <c r="A50" s="6">
        <v>1</v>
      </c>
      <c r="B50" s="6">
        <v>1</v>
      </c>
      <c r="C50" s="6">
        <v>2</v>
      </c>
      <c r="D50" s="6">
        <v>3</v>
      </c>
      <c r="E50" s="6">
        <v>237</v>
      </c>
      <c r="F50" s="9"/>
      <c r="G50" s="7" t="s">
        <v>53</v>
      </c>
      <c r="H50" s="3"/>
      <c r="I50" s="3">
        <f>H51</f>
        <v>15000</v>
      </c>
      <c r="J50" s="3"/>
      <c r="K50" s="3"/>
      <c r="L50" s="3"/>
      <c r="M50" s="3"/>
      <c r="N50" s="3"/>
    </row>
    <row r="51" spans="1:14" ht="23.25" customHeight="1" x14ac:dyDescent="0.25">
      <c r="A51" s="6">
        <v>1</v>
      </c>
      <c r="B51" s="6">
        <v>1</v>
      </c>
      <c r="C51" s="6">
        <v>2</v>
      </c>
      <c r="D51" s="6">
        <v>3</v>
      </c>
      <c r="E51" s="6">
        <v>237</v>
      </c>
      <c r="F51" s="9" t="s">
        <v>16</v>
      </c>
      <c r="G51" s="7" t="s">
        <v>53</v>
      </c>
      <c r="H51" s="3">
        <v>15000</v>
      </c>
      <c r="I51" s="3"/>
      <c r="J51" s="3"/>
      <c r="K51" s="3"/>
      <c r="L51" s="3"/>
      <c r="M51" s="3"/>
      <c r="N51" s="3"/>
    </row>
    <row r="52" spans="1:14" x14ac:dyDescent="0.25">
      <c r="A52" s="6">
        <v>1</v>
      </c>
      <c r="B52" s="6">
        <v>1</v>
      </c>
      <c r="C52" s="6">
        <v>2</v>
      </c>
      <c r="D52" s="6">
        <v>3</v>
      </c>
      <c r="E52" s="6">
        <v>239</v>
      </c>
      <c r="F52" s="9"/>
      <c r="G52" s="7" t="s">
        <v>54</v>
      </c>
      <c r="H52" s="3"/>
      <c r="I52" s="3"/>
      <c r="J52" s="3"/>
      <c r="K52" s="3"/>
      <c r="L52" s="3"/>
      <c r="M52" s="3"/>
      <c r="N52" s="3"/>
    </row>
    <row r="53" spans="1:14" ht="24" customHeight="1" x14ac:dyDescent="0.25">
      <c r="A53" s="6">
        <v>1</v>
      </c>
      <c r="B53" s="6">
        <v>1</v>
      </c>
      <c r="C53" s="6">
        <v>2</v>
      </c>
      <c r="D53" s="6">
        <v>3</v>
      </c>
      <c r="E53" s="6">
        <v>239</v>
      </c>
      <c r="F53" s="9" t="s">
        <v>23</v>
      </c>
      <c r="G53" s="7" t="s">
        <v>55</v>
      </c>
      <c r="H53" s="3"/>
      <c r="I53" s="3"/>
      <c r="J53" s="3"/>
      <c r="K53" s="3"/>
      <c r="L53" s="3"/>
      <c r="M53" s="3"/>
      <c r="N53" s="3"/>
    </row>
    <row r="54" spans="1:14" x14ac:dyDescent="0.25">
      <c r="A54" s="6">
        <v>1</v>
      </c>
      <c r="B54" s="6">
        <v>1</v>
      </c>
      <c r="C54" s="6">
        <v>2</v>
      </c>
      <c r="D54" s="6">
        <v>4</v>
      </c>
      <c r="E54" s="6"/>
      <c r="F54" s="9"/>
      <c r="G54" s="7" t="s">
        <v>56</v>
      </c>
      <c r="H54" s="3"/>
      <c r="I54" s="3">
        <f>I55+I57+I59</f>
        <v>408800</v>
      </c>
      <c r="J54" s="3"/>
      <c r="K54" s="3"/>
      <c r="L54" s="3"/>
      <c r="M54" s="3"/>
      <c r="N54" s="3"/>
    </row>
    <row r="55" spans="1:14" x14ac:dyDescent="0.25">
      <c r="A55" s="6">
        <v>1</v>
      </c>
      <c r="B55" s="6">
        <v>1</v>
      </c>
      <c r="C55" s="6">
        <v>2</v>
      </c>
      <c r="D55" s="6">
        <v>4</v>
      </c>
      <c r="E55" s="6">
        <v>244</v>
      </c>
      <c r="F55" s="9"/>
      <c r="G55" s="7" t="s">
        <v>57</v>
      </c>
      <c r="H55" s="3"/>
      <c r="I55" s="3">
        <f>H56</f>
        <v>8000</v>
      </c>
      <c r="J55" s="3"/>
      <c r="K55" s="3"/>
      <c r="L55" s="3"/>
      <c r="M55" s="3"/>
      <c r="N55" s="3"/>
    </row>
    <row r="56" spans="1:14" x14ac:dyDescent="0.25">
      <c r="A56" s="6">
        <v>1</v>
      </c>
      <c r="B56" s="6">
        <v>1</v>
      </c>
      <c r="C56" s="6">
        <v>2</v>
      </c>
      <c r="D56" s="6">
        <v>4</v>
      </c>
      <c r="E56" s="6">
        <v>244</v>
      </c>
      <c r="F56" s="9" t="s">
        <v>16</v>
      </c>
      <c r="G56" s="7" t="s">
        <v>57</v>
      </c>
      <c r="H56" s="3">
        <v>8000</v>
      </c>
      <c r="I56" s="3"/>
      <c r="J56" s="3"/>
      <c r="K56" s="3"/>
      <c r="L56" s="3"/>
      <c r="M56" s="3"/>
      <c r="N56" s="3"/>
    </row>
    <row r="57" spans="1:14" x14ac:dyDescent="0.25">
      <c r="A57" s="6">
        <v>1</v>
      </c>
      <c r="B57" s="6">
        <v>1</v>
      </c>
      <c r="C57" s="6">
        <v>2</v>
      </c>
      <c r="D57" s="6">
        <v>4</v>
      </c>
      <c r="E57" s="6">
        <v>246</v>
      </c>
      <c r="F57" s="9"/>
      <c r="G57" s="7" t="s">
        <v>58</v>
      </c>
      <c r="H57" s="3"/>
      <c r="I57" s="3">
        <f t="shared" ref="I57:I59" si="0">H58</f>
        <v>7000</v>
      </c>
      <c r="J57" s="3"/>
      <c r="K57" s="3"/>
      <c r="L57" s="3"/>
      <c r="M57" s="3"/>
      <c r="N57" s="3"/>
    </row>
    <row r="58" spans="1:14" x14ac:dyDescent="0.25">
      <c r="A58" s="6">
        <v>1</v>
      </c>
      <c r="B58" s="6">
        <v>1</v>
      </c>
      <c r="C58" s="6">
        <v>2</v>
      </c>
      <c r="D58" s="6">
        <v>4</v>
      </c>
      <c r="E58" s="6">
        <v>246</v>
      </c>
      <c r="F58" s="9" t="s">
        <v>16</v>
      </c>
      <c r="G58" s="7" t="s">
        <v>58</v>
      </c>
      <c r="H58" s="3">
        <v>7000</v>
      </c>
      <c r="I58" s="3"/>
      <c r="J58" s="3"/>
      <c r="K58" s="3"/>
      <c r="L58" s="3"/>
      <c r="M58" s="3"/>
      <c r="N58" s="3"/>
    </row>
    <row r="59" spans="1:14" x14ac:dyDescent="0.25">
      <c r="A59" s="6">
        <v>1</v>
      </c>
      <c r="B59" s="6">
        <v>1</v>
      </c>
      <c r="C59" s="6">
        <v>2</v>
      </c>
      <c r="D59" s="6">
        <v>4</v>
      </c>
      <c r="E59" s="6">
        <v>249</v>
      </c>
      <c r="F59" s="9"/>
      <c r="G59" s="7" t="s">
        <v>59</v>
      </c>
      <c r="H59" s="3"/>
      <c r="I59" s="3">
        <f t="shared" si="0"/>
        <v>393800</v>
      </c>
      <c r="J59" s="3"/>
      <c r="K59" s="3"/>
      <c r="L59" s="3"/>
      <c r="M59" s="3"/>
      <c r="N59" s="3"/>
    </row>
    <row r="60" spans="1:14" x14ac:dyDescent="0.25">
      <c r="A60" s="6">
        <v>1</v>
      </c>
      <c r="B60" s="6">
        <v>1</v>
      </c>
      <c r="C60" s="6">
        <v>2</v>
      </c>
      <c r="D60" s="6">
        <v>4</v>
      </c>
      <c r="E60" s="6">
        <v>249</v>
      </c>
      <c r="F60" s="9" t="s">
        <v>16</v>
      </c>
      <c r="G60" s="7" t="s">
        <v>59</v>
      </c>
      <c r="H60" s="3">
        <v>393800</v>
      </c>
      <c r="I60" s="3"/>
      <c r="J60" s="3"/>
      <c r="K60" s="3"/>
      <c r="L60" s="3"/>
      <c r="M60" s="3"/>
      <c r="N60" s="3"/>
    </row>
    <row r="61" spans="1:14" x14ac:dyDescent="0.25">
      <c r="A61" s="6">
        <v>1</v>
      </c>
      <c r="B61" s="6">
        <v>1</v>
      </c>
      <c r="C61" s="6">
        <v>2</v>
      </c>
      <c r="D61" s="6">
        <v>5</v>
      </c>
      <c r="E61" s="6"/>
      <c r="F61" s="9"/>
      <c r="G61" s="7" t="s">
        <v>60</v>
      </c>
      <c r="H61" s="3"/>
      <c r="I61" s="3">
        <f>I62+I64</f>
        <v>250000</v>
      </c>
      <c r="J61" s="3"/>
      <c r="K61" s="3"/>
      <c r="L61" s="3"/>
      <c r="M61" s="3"/>
      <c r="N61" s="3"/>
    </row>
    <row r="62" spans="1:14" x14ac:dyDescent="0.25">
      <c r="A62" s="6">
        <v>1</v>
      </c>
      <c r="B62" s="6">
        <v>1</v>
      </c>
      <c r="C62" s="6">
        <v>2</v>
      </c>
      <c r="D62" s="6">
        <v>5</v>
      </c>
      <c r="E62" s="6">
        <v>253</v>
      </c>
      <c r="F62" s="9"/>
      <c r="G62" s="7" t="s">
        <v>61</v>
      </c>
      <c r="H62" s="3"/>
      <c r="I62" s="3">
        <f>H63</f>
        <v>250000</v>
      </c>
      <c r="J62" s="3"/>
      <c r="K62" s="3"/>
      <c r="L62" s="3"/>
      <c r="M62" s="3"/>
      <c r="N62" s="3"/>
    </row>
    <row r="63" spans="1:14" x14ac:dyDescent="0.25">
      <c r="A63" s="6">
        <v>1</v>
      </c>
      <c r="B63" s="6">
        <v>1</v>
      </c>
      <c r="C63" s="6">
        <v>2</v>
      </c>
      <c r="D63" s="6">
        <v>5</v>
      </c>
      <c r="E63" s="6">
        <v>253</v>
      </c>
      <c r="F63" s="9" t="s">
        <v>16</v>
      </c>
      <c r="G63" s="7" t="s">
        <v>62</v>
      </c>
      <c r="H63" s="3">
        <v>250000</v>
      </c>
      <c r="I63" s="3"/>
      <c r="J63" s="3"/>
      <c r="K63" s="3"/>
      <c r="L63" s="3"/>
      <c r="M63" s="3"/>
      <c r="N63" s="3"/>
    </row>
    <row r="64" spans="1:14" x14ac:dyDescent="0.25">
      <c r="A64" s="6">
        <v>1</v>
      </c>
      <c r="B64" s="6">
        <v>1</v>
      </c>
      <c r="C64" s="6">
        <v>2</v>
      </c>
      <c r="D64" s="6">
        <v>5</v>
      </c>
      <c r="E64" s="6">
        <v>254</v>
      </c>
      <c r="F64" s="9"/>
      <c r="G64" s="7" t="s">
        <v>200</v>
      </c>
      <c r="H64" s="3"/>
      <c r="I64" s="3">
        <f>H65</f>
        <v>0</v>
      </c>
      <c r="J64" s="3"/>
      <c r="K64" s="3"/>
      <c r="L64" s="3"/>
      <c r="M64" s="3"/>
      <c r="N64" s="3"/>
    </row>
    <row r="65" spans="1:14" x14ac:dyDescent="0.25">
      <c r="A65" s="6">
        <v>1</v>
      </c>
      <c r="B65" s="6">
        <v>1</v>
      </c>
      <c r="C65" s="6">
        <v>2</v>
      </c>
      <c r="D65" s="6">
        <v>5</v>
      </c>
      <c r="E65" s="6">
        <v>254</v>
      </c>
      <c r="F65" s="9" t="s">
        <v>16</v>
      </c>
      <c r="G65" s="7" t="s">
        <v>200</v>
      </c>
      <c r="H65" s="3"/>
      <c r="I65" s="3"/>
      <c r="J65" s="3"/>
      <c r="K65" s="3"/>
      <c r="L65" s="3"/>
      <c r="M65" s="3"/>
      <c r="N65" s="3"/>
    </row>
    <row r="66" spans="1:14" x14ac:dyDescent="0.25">
      <c r="A66" s="6">
        <v>1</v>
      </c>
      <c r="B66" s="6">
        <v>1</v>
      </c>
      <c r="C66" s="6">
        <v>2</v>
      </c>
      <c r="D66" s="6">
        <v>6</v>
      </c>
      <c r="E66" s="6"/>
      <c r="F66" s="9"/>
      <c r="G66" s="7" t="s">
        <v>63</v>
      </c>
      <c r="H66" s="3"/>
      <c r="I66" s="3">
        <f>I67</f>
        <v>54000</v>
      </c>
      <c r="J66" s="3"/>
      <c r="K66" s="3"/>
      <c r="L66" s="3"/>
      <c r="M66" s="3"/>
      <c r="N66" s="3"/>
    </row>
    <row r="67" spans="1:14" x14ac:dyDescent="0.25">
      <c r="A67" s="6">
        <v>1</v>
      </c>
      <c r="B67" s="6">
        <v>1</v>
      </c>
      <c r="C67" s="6">
        <v>2</v>
      </c>
      <c r="D67" s="6">
        <v>6</v>
      </c>
      <c r="E67" s="6">
        <v>261</v>
      </c>
      <c r="F67" s="9"/>
      <c r="G67" s="7" t="s">
        <v>63</v>
      </c>
      <c r="H67" s="3"/>
      <c r="I67" s="3">
        <f>H68+H69</f>
        <v>54000</v>
      </c>
      <c r="J67" s="3"/>
      <c r="K67" s="3"/>
      <c r="L67" s="3"/>
      <c r="M67" s="3"/>
      <c r="N67" s="3"/>
    </row>
    <row r="68" spans="1:14" ht="46.5" customHeight="1" x14ac:dyDescent="0.25">
      <c r="A68" s="6">
        <v>1</v>
      </c>
      <c r="B68" s="6">
        <v>1</v>
      </c>
      <c r="C68" s="6">
        <v>2</v>
      </c>
      <c r="D68" s="6">
        <v>6</v>
      </c>
      <c r="E68" s="6">
        <v>261</v>
      </c>
      <c r="F68" s="9" t="s">
        <v>16</v>
      </c>
      <c r="G68" s="7" t="s">
        <v>64</v>
      </c>
      <c r="H68" s="3"/>
      <c r="I68" s="3"/>
      <c r="J68" s="3"/>
      <c r="K68" s="3"/>
      <c r="L68" s="3"/>
      <c r="M68" s="3"/>
      <c r="N68" s="3"/>
    </row>
    <row r="69" spans="1:14" ht="36" customHeight="1" x14ac:dyDescent="0.25">
      <c r="A69" s="6">
        <v>1</v>
      </c>
      <c r="B69" s="6">
        <v>1</v>
      </c>
      <c r="C69" s="6">
        <v>2</v>
      </c>
      <c r="D69" s="6">
        <v>6</v>
      </c>
      <c r="E69" s="6">
        <v>261</v>
      </c>
      <c r="F69" s="9" t="s">
        <v>49</v>
      </c>
      <c r="G69" s="7" t="s">
        <v>65</v>
      </c>
      <c r="H69" s="3">
        <v>54000</v>
      </c>
      <c r="I69" s="3"/>
      <c r="J69" s="3"/>
      <c r="K69" s="3"/>
      <c r="L69" s="3"/>
      <c r="M69" s="3"/>
      <c r="N69" s="3"/>
    </row>
    <row r="70" spans="1:14" ht="22.5" customHeight="1" x14ac:dyDescent="0.25">
      <c r="A70" s="6">
        <v>1</v>
      </c>
      <c r="B70" s="6">
        <v>1</v>
      </c>
      <c r="C70" s="6">
        <v>2</v>
      </c>
      <c r="D70" s="6">
        <v>7</v>
      </c>
      <c r="E70" s="6"/>
      <c r="F70" s="6"/>
      <c r="G70" s="7" t="s">
        <v>66</v>
      </c>
      <c r="H70" s="3"/>
      <c r="I70" s="3">
        <f>I71+I73+I75+I77</f>
        <v>29900.81</v>
      </c>
      <c r="J70" s="3"/>
      <c r="K70" s="3"/>
      <c r="L70" s="3"/>
      <c r="M70" s="3"/>
      <c r="N70" s="3"/>
    </row>
    <row r="71" spans="1:14" x14ac:dyDescent="0.25">
      <c r="A71" s="6">
        <v>1</v>
      </c>
      <c r="B71" s="6">
        <v>1</v>
      </c>
      <c r="C71" s="6">
        <v>2</v>
      </c>
      <c r="D71" s="6">
        <v>7</v>
      </c>
      <c r="E71" s="6">
        <v>271</v>
      </c>
      <c r="F71" s="9"/>
      <c r="G71" s="7" t="s">
        <v>67</v>
      </c>
      <c r="H71" s="3"/>
      <c r="I71" s="3">
        <f>H72</f>
        <v>1033</v>
      </c>
      <c r="J71" s="3"/>
      <c r="K71" s="3"/>
      <c r="L71" s="3"/>
      <c r="M71" s="3"/>
      <c r="N71" s="3"/>
    </row>
    <row r="72" spans="1:14" x14ac:dyDescent="0.25">
      <c r="A72" s="6">
        <v>1</v>
      </c>
      <c r="B72" s="6">
        <v>1</v>
      </c>
      <c r="C72" s="6">
        <v>2</v>
      </c>
      <c r="D72" s="6">
        <v>7</v>
      </c>
      <c r="E72" s="6">
        <v>271</v>
      </c>
      <c r="F72" s="9" t="s">
        <v>16</v>
      </c>
      <c r="G72" s="7" t="s">
        <v>67</v>
      </c>
      <c r="H72" s="3">
        <v>1033</v>
      </c>
      <c r="I72" s="3"/>
      <c r="J72" s="3"/>
      <c r="K72" s="3"/>
      <c r="L72" s="3"/>
      <c r="M72" s="3"/>
      <c r="N72" s="3"/>
    </row>
    <row r="73" spans="1:14" x14ac:dyDescent="0.25">
      <c r="A73" s="6">
        <v>1</v>
      </c>
      <c r="B73" s="6">
        <v>1</v>
      </c>
      <c r="C73" s="6">
        <v>2</v>
      </c>
      <c r="D73" s="6">
        <v>7</v>
      </c>
      <c r="E73" s="6">
        <v>272</v>
      </c>
      <c r="F73" s="9"/>
      <c r="G73" s="7" t="s">
        <v>68</v>
      </c>
      <c r="H73" s="3"/>
      <c r="I73" s="3">
        <f>H74</f>
        <v>20867.810000000001</v>
      </c>
      <c r="J73" s="3"/>
      <c r="K73" s="3"/>
      <c r="L73" s="3"/>
      <c r="M73" s="3"/>
      <c r="N73" s="3"/>
    </row>
    <row r="74" spans="1:14" x14ac:dyDescent="0.25">
      <c r="A74" s="6">
        <v>1</v>
      </c>
      <c r="B74" s="6">
        <v>1</v>
      </c>
      <c r="C74" s="6">
        <v>2</v>
      </c>
      <c r="D74" s="6">
        <v>7</v>
      </c>
      <c r="E74" s="6">
        <v>272</v>
      </c>
      <c r="F74" s="9" t="s">
        <v>16</v>
      </c>
      <c r="G74" s="7" t="s">
        <v>69</v>
      </c>
      <c r="H74" s="3">
        <v>20867.810000000001</v>
      </c>
      <c r="I74" s="3"/>
      <c r="J74" s="3"/>
      <c r="K74" s="3"/>
      <c r="L74" s="3"/>
      <c r="M74" s="3"/>
      <c r="N74" s="3"/>
    </row>
    <row r="75" spans="1:14" x14ac:dyDescent="0.25">
      <c r="A75" s="6">
        <v>1</v>
      </c>
      <c r="B75" s="6">
        <v>1</v>
      </c>
      <c r="C75" s="6">
        <v>2</v>
      </c>
      <c r="D75" s="6">
        <v>7</v>
      </c>
      <c r="E75" s="6">
        <v>274</v>
      </c>
      <c r="F75" s="9"/>
      <c r="G75" s="7" t="s">
        <v>70</v>
      </c>
      <c r="H75" s="3"/>
      <c r="I75" s="3">
        <f>H76</f>
        <v>0</v>
      </c>
      <c r="J75" s="3"/>
      <c r="K75" s="3"/>
      <c r="L75" s="3"/>
      <c r="M75" s="3"/>
      <c r="N75" s="3"/>
    </row>
    <row r="76" spans="1:14" x14ac:dyDescent="0.25">
      <c r="A76" s="6">
        <v>1</v>
      </c>
      <c r="B76" s="6">
        <v>1</v>
      </c>
      <c r="C76" s="6">
        <v>2</v>
      </c>
      <c r="D76" s="6">
        <v>7</v>
      </c>
      <c r="E76" s="6">
        <v>274</v>
      </c>
      <c r="F76" s="9" t="s">
        <v>16</v>
      </c>
      <c r="G76" s="7" t="s">
        <v>70</v>
      </c>
      <c r="H76" s="3"/>
      <c r="I76" s="3"/>
      <c r="J76" s="3"/>
      <c r="K76" s="3"/>
      <c r="L76" s="3"/>
      <c r="M76" s="3"/>
      <c r="N76" s="3"/>
    </row>
    <row r="77" spans="1:14" ht="24.75" customHeight="1" x14ac:dyDescent="0.25">
      <c r="A77" s="6">
        <v>1</v>
      </c>
      <c r="B77" s="6">
        <v>1</v>
      </c>
      <c r="C77" s="6">
        <v>2</v>
      </c>
      <c r="D77" s="6">
        <v>7</v>
      </c>
      <c r="E77" s="6">
        <v>275</v>
      </c>
      <c r="F77" s="9"/>
      <c r="G77" s="7" t="s">
        <v>71</v>
      </c>
      <c r="H77" s="3"/>
      <c r="I77" s="3">
        <f>H78</f>
        <v>8000</v>
      </c>
      <c r="J77" s="3"/>
      <c r="K77" s="3"/>
      <c r="L77" s="3"/>
      <c r="M77" s="3"/>
      <c r="N77" s="3"/>
    </row>
    <row r="78" spans="1:14" ht="24.75" customHeight="1" x14ac:dyDescent="0.25">
      <c r="A78" s="6">
        <v>1</v>
      </c>
      <c r="B78" s="6">
        <v>1</v>
      </c>
      <c r="C78" s="6">
        <v>2</v>
      </c>
      <c r="D78" s="6">
        <v>7</v>
      </c>
      <c r="E78" s="6">
        <v>275</v>
      </c>
      <c r="F78" s="9" t="s">
        <v>16</v>
      </c>
      <c r="G78" s="7" t="s">
        <v>71</v>
      </c>
      <c r="H78" s="3">
        <v>8000</v>
      </c>
      <c r="I78" s="3"/>
      <c r="J78" s="3"/>
      <c r="K78" s="3"/>
      <c r="L78" s="3"/>
      <c r="M78" s="3"/>
      <c r="N78" s="3"/>
    </row>
    <row r="79" spans="1:14" x14ac:dyDescent="0.25">
      <c r="A79" s="6">
        <v>1</v>
      </c>
      <c r="B79" s="6">
        <v>1</v>
      </c>
      <c r="C79" s="6">
        <v>2</v>
      </c>
      <c r="D79" s="6">
        <v>8</v>
      </c>
      <c r="E79" s="6"/>
      <c r="F79" s="9"/>
      <c r="G79" s="7" t="s">
        <v>72</v>
      </c>
      <c r="H79" s="3"/>
      <c r="I79" s="3"/>
      <c r="J79" s="3"/>
      <c r="K79" s="3"/>
      <c r="L79" s="3"/>
      <c r="M79" s="3"/>
      <c r="N79" s="3"/>
    </row>
    <row r="80" spans="1:14" x14ac:dyDescent="0.25">
      <c r="A80" s="6">
        <v>1</v>
      </c>
      <c r="B80" s="6">
        <v>1</v>
      </c>
      <c r="C80" s="6">
        <v>2</v>
      </c>
      <c r="D80" s="6">
        <v>8</v>
      </c>
      <c r="E80" s="6">
        <v>283</v>
      </c>
      <c r="F80" s="9"/>
      <c r="G80" s="7" t="s">
        <v>73</v>
      </c>
      <c r="H80" s="3"/>
      <c r="I80" s="3"/>
      <c r="J80" s="3"/>
      <c r="K80" s="3"/>
      <c r="L80" s="3"/>
      <c r="M80" s="3"/>
      <c r="N80" s="3"/>
    </row>
    <row r="81" spans="1:14" x14ac:dyDescent="0.25">
      <c r="A81" s="6">
        <v>1</v>
      </c>
      <c r="B81" s="6">
        <v>1</v>
      </c>
      <c r="C81" s="6">
        <v>2</v>
      </c>
      <c r="D81" s="6">
        <v>8</v>
      </c>
      <c r="E81" s="6">
        <v>283</v>
      </c>
      <c r="F81" s="9" t="s">
        <v>16</v>
      </c>
      <c r="G81" s="7" t="s">
        <v>74</v>
      </c>
      <c r="H81" s="3"/>
      <c r="I81" s="3"/>
      <c r="J81" s="3"/>
      <c r="K81" s="3"/>
      <c r="L81" s="3"/>
      <c r="M81" s="3"/>
      <c r="N81" s="3"/>
    </row>
    <row r="82" spans="1:14" x14ac:dyDescent="0.25">
      <c r="A82" s="6">
        <v>1</v>
      </c>
      <c r="B82" s="6">
        <v>1</v>
      </c>
      <c r="C82" s="6">
        <v>2</v>
      </c>
      <c r="D82" s="6">
        <v>9</v>
      </c>
      <c r="E82" s="6"/>
      <c r="F82" s="9"/>
      <c r="G82" s="7" t="s">
        <v>75</v>
      </c>
      <c r="H82" s="3"/>
      <c r="I82" s="3">
        <f>I83+I85</f>
        <v>120000</v>
      </c>
      <c r="J82" s="3"/>
      <c r="K82" s="3"/>
      <c r="L82" s="3"/>
      <c r="M82" s="3"/>
      <c r="N82" s="3"/>
    </row>
    <row r="83" spans="1:14" x14ac:dyDescent="0.25">
      <c r="A83" s="6">
        <v>1</v>
      </c>
      <c r="B83" s="6">
        <v>1</v>
      </c>
      <c r="C83" s="6">
        <v>2</v>
      </c>
      <c r="D83" s="6">
        <v>9</v>
      </c>
      <c r="E83" s="6">
        <v>291</v>
      </c>
      <c r="F83" s="9"/>
      <c r="G83" s="7" t="s">
        <v>76</v>
      </c>
      <c r="H83" s="3"/>
      <c r="I83" s="3">
        <f>H84</f>
        <v>35000</v>
      </c>
      <c r="J83" s="3"/>
      <c r="K83" s="3"/>
      <c r="L83" s="3"/>
      <c r="M83" s="3"/>
      <c r="N83" s="3"/>
    </row>
    <row r="84" spans="1:14" x14ac:dyDescent="0.25">
      <c r="A84" s="6">
        <v>1</v>
      </c>
      <c r="B84" s="6">
        <v>1</v>
      </c>
      <c r="C84" s="6">
        <v>2</v>
      </c>
      <c r="D84" s="6">
        <v>9</v>
      </c>
      <c r="E84" s="6">
        <v>291</v>
      </c>
      <c r="F84" s="9" t="s">
        <v>16</v>
      </c>
      <c r="G84" s="7" t="s">
        <v>76</v>
      </c>
      <c r="H84" s="3">
        <v>35000</v>
      </c>
      <c r="I84" s="3"/>
      <c r="J84" s="3"/>
      <c r="K84" s="3"/>
      <c r="L84" s="3"/>
      <c r="M84" s="3"/>
      <c r="N84" s="3"/>
    </row>
    <row r="85" spans="1:14" x14ac:dyDescent="0.25">
      <c r="A85" s="6">
        <v>1</v>
      </c>
      <c r="B85" s="6">
        <v>1</v>
      </c>
      <c r="C85" s="6">
        <v>2</v>
      </c>
      <c r="D85" s="6">
        <v>9</v>
      </c>
      <c r="E85" s="6">
        <v>296</v>
      </c>
      <c r="F85" s="9"/>
      <c r="G85" s="7" t="s">
        <v>77</v>
      </c>
      <c r="H85" s="3"/>
      <c r="I85" s="3">
        <f>H86</f>
        <v>85000</v>
      </c>
      <c r="J85" s="3"/>
      <c r="K85" s="3"/>
      <c r="L85" s="3"/>
      <c r="M85" s="3"/>
      <c r="N85" s="3"/>
    </row>
    <row r="86" spans="1:14" x14ac:dyDescent="0.25">
      <c r="A86" s="6">
        <v>1</v>
      </c>
      <c r="B86" s="6">
        <v>1</v>
      </c>
      <c r="C86" s="6">
        <v>2</v>
      </c>
      <c r="D86" s="6">
        <v>9</v>
      </c>
      <c r="E86" s="6">
        <v>296</v>
      </c>
      <c r="F86" s="9" t="s">
        <v>16</v>
      </c>
      <c r="G86" s="7" t="s">
        <v>77</v>
      </c>
      <c r="H86" s="3">
        <v>85000</v>
      </c>
      <c r="I86" s="3"/>
      <c r="J86" s="3"/>
      <c r="K86" s="3"/>
      <c r="L86" s="3"/>
      <c r="M86" s="3"/>
      <c r="N86" s="3"/>
    </row>
    <row r="87" spans="1:14" x14ac:dyDescent="0.25">
      <c r="A87" s="6">
        <v>1</v>
      </c>
      <c r="B87" s="6">
        <v>1</v>
      </c>
      <c r="C87" s="6">
        <v>3</v>
      </c>
      <c r="D87" s="6"/>
      <c r="E87" s="6"/>
      <c r="F87" s="9"/>
      <c r="G87" s="7" t="s">
        <v>78</v>
      </c>
      <c r="H87" s="3"/>
      <c r="I87" s="4">
        <f>I88+I106+I115+I128+I135+I145+I150+I162+I175</f>
        <v>961814.53</v>
      </c>
      <c r="J87" s="3"/>
      <c r="K87" s="3"/>
      <c r="L87" s="3"/>
      <c r="M87" s="3"/>
      <c r="N87" s="3"/>
    </row>
    <row r="88" spans="1:14" x14ac:dyDescent="0.25">
      <c r="A88" s="6">
        <v>1</v>
      </c>
      <c r="B88" s="6">
        <v>1</v>
      </c>
      <c r="C88" s="6">
        <v>3</v>
      </c>
      <c r="D88" s="6">
        <v>1</v>
      </c>
      <c r="E88" s="6"/>
      <c r="F88" s="9"/>
      <c r="G88" s="7" t="s">
        <v>79</v>
      </c>
      <c r="H88" s="3"/>
      <c r="I88" s="3">
        <f>I89+I94+I98+I102+I104+I96</f>
        <v>69967.399999999994</v>
      </c>
      <c r="J88" s="3"/>
      <c r="K88" s="3"/>
      <c r="L88" s="3"/>
      <c r="M88" s="3"/>
      <c r="N88" s="3"/>
    </row>
    <row r="89" spans="1:14" x14ac:dyDescent="0.25">
      <c r="A89" s="6">
        <v>1</v>
      </c>
      <c r="B89" s="6">
        <v>1</v>
      </c>
      <c r="C89" s="6">
        <v>3</v>
      </c>
      <c r="D89" s="6">
        <v>1</v>
      </c>
      <c r="E89" s="6">
        <v>311</v>
      </c>
      <c r="F89" s="6"/>
      <c r="G89" s="7" t="s">
        <v>80</v>
      </c>
      <c r="H89" s="3"/>
      <c r="I89" s="3">
        <f>H90+H91</f>
        <v>35000</v>
      </c>
      <c r="J89" s="3"/>
      <c r="K89" s="3"/>
      <c r="L89" s="3"/>
      <c r="M89" s="3"/>
      <c r="N89" s="3"/>
    </row>
    <row r="90" spans="1:14" x14ac:dyDescent="0.25">
      <c r="A90" s="6">
        <v>1</v>
      </c>
      <c r="B90" s="6">
        <v>1</v>
      </c>
      <c r="C90" s="6">
        <v>3</v>
      </c>
      <c r="D90" s="6">
        <v>1</v>
      </c>
      <c r="E90" s="6">
        <v>311</v>
      </c>
      <c r="F90" s="9" t="s">
        <v>16</v>
      </c>
      <c r="G90" s="7" t="s">
        <v>80</v>
      </c>
      <c r="H90" s="3">
        <v>35000</v>
      </c>
      <c r="I90" s="3"/>
      <c r="J90" s="3"/>
      <c r="K90" s="3"/>
      <c r="L90" s="3"/>
      <c r="M90" s="3"/>
      <c r="N90" s="3"/>
    </row>
    <row r="91" spans="1:14" x14ac:dyDescent="0.25">
      <c r="A91" s="6">
        <v>1</v>
      </c>
      <c r="B91" s="6">
        <v>1</v>
      </c>
      <c r="C91" s="6">
        <v>3</v>
      </c>
      <c r="D91" s="6">
        <v>1</v>
      </c>
      <c r="E91" s="6">
        <v>311</v>
      </c>
      <c r="F91" s="9" t="s">
        <v>26</v>
      </c>
      <c r="G91" s="7" t="s">
        <v>81</v>
      </c>
      <c r="H91" s="3"/>
      <c r="I91" s="3"/>
      <c r="J91" s="3"/>
      <c r="K91" s="3"/>
      <c r="L91" s="3"/>
      <c r="M91" s="3"/>
      <c r="N91" s="3"/>
    </row>
    <row r="92" spans="1:14" x14ac:dyDescent="0.25">
      <c r="A92" s="6">
        <v>1</v>
      </c>
      <c r="B92" s="6">
        <v>1</v>
      </c>
      <c r="C92" s="6">
        <v>3</v>
      </c>
      <c r="D92" s="6">
        <v>1</v>
      </c>
      <c r="E92" s="6">
        <v>312</v>
      </c>
      <c r="F92" s="9"/>
      <c r="G92" s="7" t="s">
        <v>82</v>
      </c>
      <c r="H92" s="3"/>
      <c r="I92" s="3"/>
      <c r="J92" s="3"/>
      <c r="K92" s="3"/>
      <c r="L92" s="3"/>
      <c r="M92" s="3"/>
      <c r="N92" s="3"/>
    </row>
    <row r="93" spans="1:14" x14ac:dyDescent="0.25">
      <c r="A93" s="6">
        <v>1</v>
      </c>
      <c r="B93" s="6">
        <v>1</v>
      </c>
      <c r="C93" s="6">
        <v>3</v>
      </c>
      <c r="D93" s="6">
        <v>1</v>
      </c>
      <c r="E93" s="6">
        <v>312</v>
      </c>
      <c r="F93" s="9" t="s">
        <v>16</v>
      </c>
      <c r="G93" s="7" t="s">
        <v>83</v>
      </c>
      <c r="H93" s="3"/>
      <c r="I93" s="3"/>
      <c r="J93" s="3"/>
      <c r="K93" s="3"/>
      <c r="L93" s="3"/>
      <c r="M93" s="3"/>
      <c r="N93" s="3"/>
    </row>
    <row r="94" spans="1:14" x14ac:dyDescent="0.25">
      <c r="A94" s="6">
        <v>1</v>
      </c>
      <c r="B94" s="6">
        <v>1</v>
      </c>
      <c r="C94" s="6">
        <v>3</v>
      </c>
      <c r="D94" s="6">
        <v>1</v>
      </c>
      <c r="E94" s="6">
        <v>313</v>
      </c>
      <c r="F94" s="9"/>
      <c r="G94" s="7" t="s">
        <v>84</v>
      </c>
      <c r="H94" s="3"/>
      <c r="I94" s="3">
        <f>H95</f>
        <v>27115</v>
      </c>
      <c r="J94" s="3"/>
      <c r="K94" s="3"/>
      <c r="L94" s="3"/>
      <c r="M94" s="3"/>
      <c r="N94" s="3"/>
    </row>
    <row r="95" spans="1:14" x14ac:dyDescent="0.25">
      <c r="A95" s="6">
        <v>1</v>
      </c>
      <c r="B95" s="6">
        <v>1</v>
      </c>
      <c r="C95" s="6">
        <v>3</v>
      </c>
      <c r="D95" s="6">
        <v>1</v>
      </c>
      <c r="E95" s="6">
        <v>313</v>
      </c>
      <c r="F95" s="9" t="s">
        <v>16</v>
      </c>
      <c r="G95" s="7" t="s">
        <v>85</v>
      </c>
      <c r="H95" s="3">
        <v>27115</v>
      </c>
      <c r="I95" s="3"/>
      <c r="J95" s="3"/>
      <c r="K95" s="3"/>
      <c r="L95" s="3"/>
      <c r="M95" s="3"/>
      <c r="N95" s="3"/>
    </row>
    <row r="96" spans="1:14" x14ac:dyDescent="0.25">
      <c r="A96" s="6">
        <v>1</v>
      </c>
      <c r="B96" s="6">
        <v>1</v>
      </c>
      <c r="C96" s="6">
        <v>3</v>
      </c>
      <c r="D96" s="6">
        <v>1</v>
      </c>
      <c r="E96" s="6">
        <v>314</v>
      </c>
      <c r="F96" s="9"/>
      <c r="G96" s="7" t="s">
        <v>86</v>
      </c>
      <c r="H96" s="3"/>
      <c r="I96" s="3">
        <f>H97</f>
        <v>0</v>
      </c>
      <c r="J96" s="3"/>
      <c r="K96" s="3"/>
      <c r="L96" s="3"/>
      <c r="M96" s="3"/>
      <c r="N96" s="3"/>
    </row>
    <row r="97" spans="1:14" x14ac:dyDescent="0.25">
      <c r="A97" s="6">
        <v>1</v>
      </c>
      <c r="B97" s="6">
        <v>1</v>
      </c>
      <c r="C97" s="6">
        <v>3</v>
      </c>
      <c r="D97" s="6">
        <v>1</v>
      </c>
      <c r="E97" s="6">
        <v>314</v>
      </c>
      <c r="F97" s="9" t="s">
        <v>16</v>
      </c>
      <c r="G97" s="7" t="s">
        <v>87</v>
      </c>
      <c r="H97" s="3">
        <v>0</v>
      </c>
      <c r="I97" s="3"/>
      <c r="J97" s="3"/>
      <c r="K97" s="3"/>
      <c r="L97" s="3"/>
      <c r="M97" s="3"/>
      <c r="N97" s="3"/>
    </row>
    <row r="98" spans="1:14" x14ac:dyDescent="0.25">
      <c r="A98" s="6">
        <v>1</v>
      </c>
      <c r="B98" s="6">
        <v>1</v>
      </c>
      <c r="C98" s="6">
        <v>3</v>
      </c>
      <c r="D98" s="6">
        <v>1</v>
      </c>
      <c r="E98" s="6">
        <v>315</v>
      </c>
      <c r="F98" s="9"/>
      <c r="G98" s="7" t="s">
        <v>88</v>
      </c>
      <c r="H98" s="3"/>
      <c r="I98" s="3">
        <f>H99</f>
        <v>6500</v>
      </c>
      <c r="J98" s="3"/>
      <c r="K98" s="3"/>
      <c r="L98" s="3"/>
      <c r="M98" s="3"/>
      <c r="N98" s="3"/>
    </row>
    <row r="99" spans="1:14" x14ac:dyDescent="0.25">
      <c r="A99" s="6">
        <v>1</v>
      </c>
      <c r="B99" s="6">
        <v>1</v>
      </c>
      <c r="C99" s="6">
        <v>3</v>
      </c>
      <c r="D99" s="6">
        <v>1</v>
      </c>
      <c r="E99" s="6">
        <v>315</v>
      </c>
      <c r="F99" s="9" t="s">
        <v>16</v>
      </c>
      <c r="G99" s="7" t="s">
        <v>89</v>
      </c>
      <c r="H99" s="3">
        <v>6500</v>
      </c>
      <c r="I99" s="3"/>
      <c r="J99" s="3"/>
      <c r="K99" s="3"/>
      <c r="L99" s="3"/>
      <c r="M99" s="3"/>
      <c r="N99" s="3"/>
    </row>
    <row r="100" spans="1:14" x14ac:dyDescent="0.25">
      <c r="A100" s="6">
        <v>1</v>
      </c>
      <c r="B100" s="6">
        <v>1</v>
      </c>
      <c r="C100" s="6">
        <v>3</v>
      </c>
      <c r="D100" s="6">
        <v>1</v>
      </c>
      <c r="E100" s="6">
        <v>316</v>
      </c>
      <c r="F100" s="9"/>
      <c r="G100" s="7" t="s">
        <v>90</v>
      </c>
      <c r="H100" s="3"/>
      <c r="I100" s="3"/>
      <c r="J100" s="3"/>
      <c r="K100" s="3"/>
      <c r="L100" s="3"/>
      <c r="M100" s="3"/>
      <c r="N100" s="3"/>
    </row>
    <row r="101" spans="1:14" x14ac:dyDescent="0.25">
      <c r="A101" s="6">
        <v>1</v>
      </c>
      <c r="B101" s="6">
        <v>1</v>
      </c>
      <c r="C101" s="6">
        <v>3</v>
      </c>
      <c r="D101" s="6">
        <v>1</v>
      </c>
      <c r="E101" s="6">
        <v>316</v>
      </c>
      <c r="F101" s="9" t="s">
        <v>16</v>
      </c>
      <c r="G101" s="7" t="s">
        <v>91</v>
      </c>
      <c r="H101" s="3"/>
      <c r="I101" s="3"/>
      <c r="J101" s="3"/>
      <c r="K101" s="3"/>
      <c r="L101" s="3"/>
      <c r="M101" s="3"/>
      <c r="N101" s="3"/>
    </row>
    <row r="102" spans="1:14" ht="24" customHeight="1" x14ac:dyDescent="0.25">
      <c r="A102" s="6">
        <v>1</v>
      </c>
      <c r="B102" s="6">
        <v>1</v>
      </c>
      <c r="C102" s="6">
        <v>3</v>
      </c>
      <c r="D102" s="6">
        <v>1</v>
      </c>
      <c r="E102" s="6">
        <v>317</v>
      </c>
      <c r="F102" s="9"/>
      <c r="G102" s="7" t="s">
        <v>92</v>
      </c>
      <c r="H102" s="3"/>
      <c r="I102" s="3">
        <f>H103</f>
        <v>452.4</v>
      </c>
      <c r="J102" s="3"/>
      <c r="K102" s="3"/>
      <c r="L102" s="3"/>
      <c r="M102" s="3"/>
      <c r="N102" s="3"/>
    </row>
    <row r="103" spans="1:14" x14ac:dyDescent="0.25">
      <c r="A103" s="6">
        <v>1</v>
      </c>
      <c r="B103" s="6">
        <v>1</v>
      </c>
      <c r="C103" s="6">
        <v>3</v>
      </c>
      <c r="D103" s="6">
        <v>1</v>
      </c>
      <c r="E103" s="6">
        <v>317</v>
      </c>
      <c r="F103" s="9" t="s">
        <v>16</v>
      </c>
      <c r="G103" s="7" t="s">
        <v>93</v>
      </c>
      <c r="H103" s="3">
        <v>452.4</v>
      </c>
      <c r="I103" s="3"/>
      <c r="J103" s="3"/>
      <c r="K103" s="3"/>
      <c r="L103" s="3"/>
      <c r="M103" s="3"/>
      <c r="N103" s="3"/>
    </row>
    <row r="104" spans="1:14" x14ac:dyDescent="0.25">
      <c r="A104" s="6">
        <v>1</v>
      </c>
      <c r="B104" s="6">
        <v>1</v>
      </c>
      <c r="C104" s="6">
        <v>3</v>
      </c>
      <c r="D104" s="6">
        <v>1</v>
      </c>
      <c r="E104" s="6">
        <v>319</v>
      </c>
      <c r="F104" s="9"/>
      <c r="G104" s="7" t="s">
        <v>94</v>
      </c>
      <c r="H104" s="3"/>
      <c r="I104" s="3">
        <f>H105</f>
        <v>900</v>
      </c>
      <c r="J104" s="3"/>
      <c r="K104" s="3"/>
      <c r="L104" s="3"/>
      <c r="M104" s="3"/>
      <c r="N104" s="3"/>
    </row>
    <row r="105" spans="1:14" x14ac:dyDescent="0.25">
      <c r="A105" s="6">
        <v>1</v>
      </c>
      <c r="B105" s="6">
        <v>1</v>
      </c>
      <c r="C105" s="6">
        <v>3</v>
      </c>
      <c r="D105" s="6">
        <v>1</v>
      </c>
      <c r="E105" s="6">
        <v>319</v>
      </c>
      <c r="F105" s="9" t="s">
        <v>16</v>
      </c>
      <c r="G105" s="7" t="s">
        <v>95</v>
      </c>
      <c r="H105" s="3">
        <v>900</v>
      </c>
      <c r="I105" s="3"/>
      <c r="J105" s="3"/>
      <c r="K105" s="3"/>
      <c r="L105" s="3"/>
      <c r="M105" s="3"/>
      <c r="N105" s="3"/>
    </row>
    <row r="106" spans="1:14" x14ac:dyDescent="0.25">
      <c r="A106" s="6">
        <v>1</v>
      </c>
      <c r="B106" s="6">
        <v>1</v>
      </c>
      <c r="C106" s="6">
        <v>3</v>
      </c>
      <c r="D106" s="6">
        <v>2</v>
      </c>
      <c r="E106" s="6"/>
      <c r="F106" s="9"/>
      <c r="G106" s="7" t="s">
        <v>96</v>
      </c>
      <c r="H106" s="3"/>
      <c r="I106" s="3">
        <f>I107+I109+I111+I113</f>
        <v>66000</v>
      </c>
      <c r="J106" s="3"/>
      <c r="K106" s="3"/>
      <c r="L106" s="3"/>
      <c r="M106" s="3"/>
      <c r="N106" s="3"/>
    </row>
    <row r="107" spans="1:14" x14ac:dyDescent="0.25">
      <c r="A107" s="6">
        <v>1</v>
      </c>
      <c r="B107" s="6">
        <v>1</v>
      </c>
      <c r="C107" s="6">
        <v>3</v>
      </c>
      <c r="D107" s="6">
        <v>2</v>
      </c>
      <c r="E107" s="6">
        <v>321</v>
      </c>
      <c r="F107" s="9"/>
      <c r="G107" s="7" t="s">
        <v>97</v>
      </c>
      <c r="H107" s="3"/>
      <c r="I107" s="3">
        <f>H108</f>
        <v>12000</v>
      </c>
      <c r="J107" s="3"/>
      <c r="K107" s="3"/>
      <c r="L107" s="3"/>
      <c r="M107" s="3"/>
      <c r="N107" s="3"/>
    </row>
    <row r="108" spans="1:14" x14ac:dyDescent="0.25">
      <c r="A108" s="6">
        <v>1</v>
      </c>
      <c r="B108" s="6">
        <v>1</v>
      </c>
      <c r="C108" s="6">
        <v>3</v>
      </c>
      <c r="D108" s="6">
        <v>2</v>
      </c>
      <c r="E108" s="6">
        <v>321</v>
      </c>
      <c r="F108" s="9" t="s">
        <v>16</v>
      </c>
      <c r="G108" s="7" t="s">
        <v>98</v>
      </c>
      <c r="H108" s="3">
        <v>12000</v>
      </c>
      <c r="I108" s="3"/>
      <c r="J108" s="3"/>
      <c r="K108" s="3"/>
      <c r="L108" s="3"/>
      <c r="M108" s="3"/>
      <c r="N108" s="3"/>
    </row>
    <row r="109" spans="1:14" x14ac:dyDescent="0.25">
      <c r="A109" s="6">
        <v>1</v>
      </c>
      <c r="B109" s="6">
        <v>1</v>
      </c>
      <c r="C109" s="6">
        <v>3</v>
      </c>
      <c r="D109" s="6">
        <v>2</v>
      </c>
      <c r="E109" s="6">
        <v>322</v>
      </c>
      <c r="F109" s="9"/>
      <c r="G109" s="7" t="s">
        <v>99</v>
      </c>
      <c r="H109" s="3"/>
      <c r="I109" s="3">
        <f>H110</f>
        <v>54000</v>
      </c>
      <c r="J109" s="3"/>
      <c r="K109" s="3"/>
      <c r="L109" s="3"/>
      <c r="M109" s="3"/>
      <c r="N109" s="3"/>
    </row>
    <row r="110" spans="1:14" x14ac:dyDescent="0.25">
      <c r="A110" s="6">
        <v>1</v>
      </c>
      <c r="B110" s="6">
        <v>1</v>
      </c>
      <c r="C110" s="6">
        <v>3</v>
      </c>
      <c r="D110" s="6">
        <v>2</v>
      </c>
      <c r="E110" s="6">
        <v>322</v>
      </c>
      <c r="F110" s="9" t="s">
        <v>16</v>
      </c>
      <c r="G110" s="7" t="s">
        <v>99</v>
      </c>
      <c r="H110" s="3">
        <v>54000</v>
      </c>
      <c r="I110" s="3"/>
      <c r="J110" s="3"/>
      <c r="K110" s="3"/>
      <c r="L110" s="3"/>
      <c r="M110" s="3"/>
      <c r="N110" s="3"/>
    </row>
    <row r="111" spans="1:14" x14ac:dyDescent="0.25">
      <c r="A111" s="6">
        <v>1</v>
      </c>
      <c r="B111" s="6">
        <v>1</v>
      </c>
      <c r="C111" s="6">
        <v>3</v>
      </c>
      <c r="D111" s="6">
        <v>2</v>
      </c>
      <c r="E111" s="6">
        <v>325</v>
      </c>
      <c r="F111" s="9"/>
      <c r="G111" s="7" t="s">
        <v>201</v>
      </c>
      <c r="H111" s="3"/>
      <c r="I111" s="3">
        <f>H112</f>
        <v>0</v>
      </c>
      <c r="J111" s="3"/>
      <c r="K111" s="3"/>
      <c r="L111" s="3"/>
      <c r="M111" s="3"/>
      <c r="N111" s="3"/>
    </row>
    <row r="112" spans="1:14" ht="22.5" x14ac:dyDescent="0.25">
      <c r="A112" s="6">
        <v>1</v>
      </c>
      <c r="B112" s="6">
        <v>1</v>
      </c>
      <c r="C112" s="6">
        <v>3</v>
      </c>
      <c r="D112" s="6">
        <v>2</v>
      </c>
      <c r="E112" s="6">
        <v>325</v>
      </c>
      <c r="F112" s="9" t="s">
        <v>23</v>
      </c>
      <c r="G112" s="7" t="s">
        <v>202</v>
      </c>
      <c r="H112" s="3"/>
      <c r="I112" s="3"/>
      <c r="J112" s="3"/>
      <c r="K112" s="3"/>
      <c r="L112" s="3"/>
      <c r="M112" s="3"/>
      <c r="N112" s="3"/>
    </row>
    <row r="113" spans="1:14" ht="28.5" customHeight="1" x14ac:dyDescent="0.25">
      <c r="A113" s="6">
        <v>1</v>
      </c>
      <c r="B113" s="6">
        <v>1</v>
      </c>
      <c r="C113" s="6">
        <v>3</v>
      </c>
      <c r="D113" s="6">
        <v>2</v>
      </c>
      <c r="E113" s="6">
        <v>326</v>
      </c>
      <c r="F113" s="9"/>
      <c r="G113" s="7" t="s">
        <v>100</v>
      </c>
      <c r="H113" s="3"/>
      <c r="I113" s="3"/>
      <c r="J113" s="3"/>
      <c r="K113" s="3"/>
      <c r="L113" s="3"/>
      <c r="M113" s="3"/>
      <c r="N113" s="3"/>
    </row>
    <row r="114" spans="1:14" x14ac:dyDescent="0.25">
      <c r="A114" s="6">
        <v>1</v>
      </c>
      <c r="B114" s="6">
        <v>1</v>
      </c>
      <c r="C114" s="6">
        <v>3</v>
      </c>
      <c r="D114" s="6">
        <v>2</v>
      </c>
      <c r="E114" s="6">
        <v>326</v>
      </c>
      <c r="F114" s="9" t="s">
        <v>16</v>
      </c>
      <c r="G114" s="7" t="s">
        <v>101</v>
      </c>
      <c r="H114" s="3"/>
      <c r="I114" s="3"/>
      <c r="J114" s="3"/>
      <c r="K114" s="3"/>
      <c r="L114" s="3"/>
      <c r="M114" s="3"/>
      <c r="N114" s="3"/>
    </row>
    <row r="115" spans="1:14" ht="24" customHeight="1" x14ac:dyDescent="0.25">
      <c r="A115" s="6">
        <v>1</v>
      </c>
      <c r="B115" s="6">
        <v>1</v>
      </c>
      <c r="C115" s="6">
        <v>3</v>
      </c>
      <c r="D115" s="6">
        <v>3</v>
      </c>
      <c r="E115" s="6"/>
      <c r="F115" s="9"/>
      <c r="G115" s="7" t="s">
        <v>102</v>
      </c>
      <c r="H115" s="3"/>
      <c r="I115" s="3">
        <f>I116+I119+I121+I123+I126</f>
        <v>211934</v>
      </c>
      <c r="J115" s="3"/>
      <c r="K115" s="3"/>
      <c r="L115" s="3"/>
      <c r="M115" s="3"/>
      <c r="N115" s="3"/>
    </row>
    <row r="116" spans="1:14" x14ac:dyDescent="0.25">
      <c r="A116" s="6">
        <v>1</v>
      </c>
      <c r="B116" s="6">
        <v>1</v>
      </c>
      <c r="C116" s="6">
        <v>3</v>
      </c>
      <c r="D116" s="6">
        <v>3</v>
      </c>
      <c r="E116" s="6">
        <v>331</v>
      </c>
      <c r="F116" s="9"/>
      <c r="G116" s="7" t="s">
        <v>103</v>
      </c>
      <c r="H116" s="3"/>
      <c r="I116" s="3">
        <f>H117+H118</f>
        <v>15000</v>
      </c>
      <c r="J116" s="3"/>
      <c r="K116" s="3"/>
      <c r="L116" s="3"/>
      <c r="M116" s="3"/>
      <c r="N116" s="3"/>
    </row>
    <row r="117" spans="1:14" x14ac:dyDescent="0.25">
      <c r="A117" s="6">
        <v>1</v>
      </c>
      <c r="B117" s="6">
        <v>1</v>
      </c>
      <c r="C117" s="6">
        <v>3</v>
      </c>
      <c r="D117" s="6">
        <v>3</v>
      </c>
      <c r="E117" s="6">
        <v>331</v>
      </c>
      <c r="F117" s="9" t="s">
        <v>16</v>
      </c>
      <c r="G117" s="7" t="s">
        <v>103</v>
      </c>
      <c r="H117" s="3">
        <v>15000</v>
      </c>
      <c r="I117" s="3"/>
      <c r="J117" s="3"/>
      <c r="K117" s="3"/>
      <c r="L117" s="3"/>
      <c r="M117" s="3"/>
      <c r="N117" s="3"/>
    </row>
    <row r="118" spans="1:14" x14ac:dyDescent="0.25">
      <c r="A118" s="6">
        <v>1</v>
      </c>
      <c r="B118" s="6">
        <v>1</v>
      </c>
      <c r="C118" s="6">
        <v>3</v>
      </c>
      <c r="D118" s="6">
        <v>3</v>
      </c>
      <c r="E118" s="6">
        <v>331</v>
      </c>
      <c r="F118" s="9" t="s">
        <v>49</v>
      </c>
      <c r="G118" s="7" t="s">
        <v>104</v>
      </c>
      <c r="H118" s="3"/>
      <c r="I118" s="3"/>
      <c r="J118" s="3"/>
      <c r="K118" s="3"/>
      <c r="L118" s="3"/>
      <c r="M118" s="3"/>
      <c r="N118" s="3"/>
    </row>
    <row r="119" spans="1:14" ht="22.5" x14ac:dyDescent="0.25">
      <c r="A119" s="6">
        <v>1</v>
      </c>
      <c r="B119" s="6">
        <v>1</v>
      </c>
      <c r="C119" s="6">
        <v>3</v>
      </c>
      <c r="D119" s="6">
        <v>3</v>
      </c>
      <c r="E119" s="6">
        <v>333</v>
      </c>
      <c r="F119" s="9"/>
      <c r="G119" s="7" t="s">
        <v>105</v>
      </c>
      <c r="H119" s="3"/>
      <c r="I119" s="3">
        <f>H120</f>
        <v>5000</v>
      </c>
      <c r="J119" s="3"/>
      <c r="K119" s="3"/>
      <c r="L119" s="3"/>
      <c r="M119" s="3"/>
      <c r="N119" s="3"/>
    </row>
    <row r="120" spans="1:14" x14ac:dyDescent="0.25">
      <c r="A120" s="6">
        <v>1</v>
      </c>
      <c r="B120" s="6">
        <v>1</v>
      </c>
      <c r="C120" s="6">
        <v>3</v>
      </c>
      <c r="D120" s="6">
        <v>3</v>
      </c>
      <c r="E120" s="6">
        <v>333</v>
      </c>
      <c r="F120" s="9" t="s">
        <v>16</v>
      </c>
      <c r="G120" s="7" t="s">
        <v>106</v>
      </c>
      <c r="H120" s="3">
        <v>5000</v>
      </c>
      <c r="I120" s="3"/>
      <c r="J120" s="3"/>
      <c r="K120" s="3"/>
      <c r="L120" s="3"/>
      <c r="M120" s="3"/>
      <c r="N120" s="3"/>
    </row>
    <row r="121" spans="1:14" x14ac:dyDescent="0.25">
      <c r="A121" s="6">
        <v>1</v>
      </c>
      <c r="B121" s="6">
        <v>1</v>
      </c>
      <c r="C121" s="6">
        <v>3</v>
      </c>
      <c r="D121" s="6">
        <v>3</v>
      </c>
      <c r="E121" s="6">
        <v>334</v>
      </c>
      <c r="F121" s="9"/>
      <c r="G121" s="7" t="s">
        <v>203</v>
      </c>
      <c r="H121" s="3"/>
      <c r="I121" s="3">
        <f>H122</f>
        <v>10346</v>
      </c>
      <c r="J121" s="3"/>
      <c r="K121" s="3"/>
      <c r="L121" s="3"/>
      <c r="M121" s="3"/>
      <c r="N121" s="3"/>
    </row>
    <row r="122" spans="1:14" x14ac:dyDescent="0.25">
      <c r="A122" s="6">
        <v>1</v>
      </c>
      <c r="B122" s="6">
        <v>1</v>
      </c>
      <c r="C122" s="6">
        <v>3</v>
      </c>
      <c r="D122" s="6">
        <v>3</v>
      </c>
      <c r="E122" s="6">
        <v>334</v>
      </c>
      <c r="F122" s="9" t="s">
        <v>16</v>
      </c>
      <c r="G122" s="7" t="s">
        <v>203</v>
      </c>
      <c r="H122" s="3">
        <v>10346</v>
      </c>
      <c r="I122" s="3"/>
      <c r="J122" s="3"/>
      <c r="K122" s="3"/>
      <c r="L122" s="3"/>
      <c r="M122" s="3"/>
      <c r="N122" s="3"/>
    </row>
    <row r="123" spans="1:14" ht="25.5" customHeight="1" x14ac:dyDescent="0.25">
      <c r="A123" s="6">
        <v>1</v>
      </c>
      <c r="B123" s="6">
        <v>1</v>
      </c>
      <c r="C123" s="6">
        <v>3</v>
      </c>
      <c r="D123" s="6">
        <v>3</v>
      </c>
      <c r="E123" s="6">
        <v>336</v>
      </c>
      <c r="F123" s="9"/>
      <c r="G123" s="7" t="s">
        <v>107</v>
      </c>
      <c r="H123" s="3"/>
      <c r="I123" s="3">
        <f>H124+H125</f>
        <v>175588</v>
      </c>
      <c r="J123" s="3"/>
      <c r="K123" s="3"/>
      <c r="L123" s="3"/>
      <c r="M123" s="3"/>
      <c r="N123" s="3"/>
    </row>
    <row r="124" spans="1:14" ht="37.5" customHeight="1" x14ac:dyDescent="0.25">
      <c r="A124" s="6">
        <v>1</v>
      </c>
      <c r="B124" s="6">
        <v>1</v>
      </c>
      <c r="C124" s="6">
        <v>3</v>
      </c>
      <c r="D124" s="6">
        <v>3</v>
      </c>
      <c r="E124" s="6">
        <v>336</v>
      </c>
      <c r="F124" s="9" t="s">
        <v>26</v>
      </c>
      <c r="G124" s="7" t="s">
        <v>108</v>
      </c>
      <c r="H124" s="3">
        <v>129230</v>
      </c>
      <c r="I124" s="3"/>
      <c r="J124" s="3"/>
      <c r="K124" s="3"/>
      <c r="L124" s="3"/>
      <c r="M124" s="3"/>
      <c r="N124" s="3"/>
    </row>
    <row r="125" spans="1:14" ht="33.75" customHeight="1" x14ac:dyDescent="0.25">
      <c r="A125" s="6">
        <v>1</v>
      </c>
      <c r="B125" s="6">
        <v>1</v>
      </c>
      <c r="C125" s="6">
        <v>3</v>
      </c>
      <c r="D125" s="6">
        <v>3</v>
      </c>
      <c r="E125" s="6">
        <v>336</v>
      </c>
      <c r="F125" s="9" t="s">
        <v>49</v>
      </c>
      <c r="G125" s="7" t="s">
        <v>109</v>
      </c>
      <c r="H125" s="3">
        <v>46358</v>
      </c>
      <c r="I125" s="3"/>
      <c r="J125" s="3"/>
      <c r="K125" s="3"/>
      <c r="L125" s="3"/>
      <c r="M125" s="3"/>
      <c r="N125" s="3"/>
    </row>
    <row r="126" spans="1:14" x14ac:dyDescent="0.25">
      <c r="A126" s="6">
        <v>1</v>
      </c>
      <c r="B126" s="6">
        <v>1</v>
      </c>
      <c r="C126" s="6">
        <v>3</v>
      </c>
      <c r="D126" s="6">
        <v>3</v>
      </c>
      <c r="E126" s="6">
        <v>339</v>
      </c>
      <c r="F126" s="9"/>
      <c r="G126" s="7" t="s">
        <v>110</v>
      </c>
      <c r="H126" s="3"/>
      <c r="I126" s="3">
        <f>H127</f>
        <v>6000</v>
      </c>
      <c r="J126" s="3"/>
      <c r="K126" s="3"/>
      <c r="L126" s="3"/>
      <c r="M126" s="3"/>
      <c r="N126" s="3"/>
    </row>
    <row r="127" spans="1:14" x14ac:dyDescent="0.25">
      <c r="A127" s="6">
        <v>1</v>
      </c>
      <c r="B127" s="6">
        <v>1</v>
      </c>
      <c r="C127" s="6">
        <v>3</v>
      </c>
      <c r="D127" s="6">
        <v>3</v>
      </c>
      <c r="E127" s="6">
        <v>339</v>
      </c>
      <c r="F127" s="9" t="s">
        <v>16</v>
      </c>
      <c r="G127" s="7" t="s">
        <v>111</v>
      </c>
      <c r="H127" s="3">
        <v>6000</v>
      </c>
      <c r="I127" s="3"/>
      <c r="J127" s="3"/>
      <c r="K127" s="3"/>
      <c r="L127" s="3"/>
      <c r="M127" s="3"/>
      <c r="N127" s="3"/>
    </row>
    <row r="128" spans="1:14" x14ac:dyDescent="0.25">
      <c r="A128" s="6">
        <v>1</v>
      </c>
      <c r="B128" s="6">
        <v>1</v>
      </c>
      <c r="C128" s="6">
        <v>3</v>
      </c>
      <c r="D128" s="6">
        <v>4</v>
      </c>
      <c r="E128" s="6"/>
      <c r="F128" s="9"/>
      <c r="G128" s="7" t="s">
        <v>112</v>
      </c>
      <c r="H128" s="3"/>
      <c r="I128" s="3">
        <f>I129+I131+I133</f>
        <v>6800</v>
      </c>
      <c r="J128" s="3"/>
      <c r="K128" s="3"/>
      <c r="L128" s="3"/>
      <c r="M128" s="3"/>
      <c r="N128" s="3"/>
    </row>
    <row r="129" spans="1:14" x14ac:dyDescent="0.25">
      <c r="A129" s="6">
        <v>1</v>
      </c>
      <c r="B129" s="6">
        <v>1</v>
      </c>
      <c r="C129" s="6">
        <v>3</v>
      </c>
      <c r="D129" s="6">
        <v>4</v>
      </c>
      <c r="E129" s="6">
        <v>341</v>
      </c>
      <c r="F129" s="9"/>
      <c r="G129" s="7" t="s">
        <v>113</v>
      </c>
      <c r="H129" s="3"/>
      <c r="I129" s="3">
        <f>H130</f>
        <v>6800</v>
      </c>
      <c r="J129" s="3"/>
      <c r="K129" s="3"/>
      <c r="L129" s="3"/>
      <c r="M129" s="3"/>
      <c r="N129" s="3"/>
    </row>
    <row r="130" spans="1:14" x14ac:dyDescent="0.25">
      <c r="A130" s="6">
        <v>1</v>
      </c>
      <c r="B130" s="6">
        <v>1</v>
      </c>
      <c r="C130" s="6">
        <v>3</v>
      </c>
      <c r="D130" s="6">
        <v>4</v>
      </c>
      <c r="E130" s="6">
        <v>341</v>
      </c>
      <c r="F130" s="9" t="s">
        <v>16</v>
      </c>
      <c r="G130" s="7" t="s">
        <v>114</v>
      </c>
      <c r="H130" s="3">
        <v>6800</v>
      </c>
      <c r="I130" s="3"/>
      <c r="J130" s="3"/>
      <c r="K130" s="3"/>
      <c r="L130" s="3"/>
      <c r="M130" s="3"/>
      <c r="N130" s="3"/>
    </row>
    <row r="131" spans="1:14" x14ac:dyDescent="0.25">
      <c r="A131" s="6">
        <v>1</v>
      </c>
      <c r="B131" s="6">
        <v>1</v>
      </c>
      <c r="C131" s="6">
        <v>3</v>
      </c>
      <c r="D131" s="6">
        <v>4</v>
      </c>
      <c r="E131" s="6">
        <v>345</v>
      </c>
      <c r="F131" s="9"/>
      <c r="G131" s="7" t="s">
        <v>115</v>
      </c>
      <c r="H131" s="3"/>
      <c r="I131" s="3"/>
      <c r="J131" s="3"/>
      <c r="K131" s="3"/>
      <c r="L131" s="3"/>
      <c r="M131" s="3"/>
      <c r="N131" s="3"/>
    </row>
    <row r="132" spans="1:14" x14ac:dyDescent="0.25">
      <c r="A132" s="6">
        <v>1</v>
      </c>
      <c r="B132" s="6">
        <v>1</v>
      </c>
      <c r="C132" s="6">
        <v>3</v>
      </c>
      <c r="D132" s="6">
        <v>4</v>
      </c>
      <c r="E132" s="6">
        <v>345</v>
      </c>
      <c r="F132" s="9" t="s">
        <v>16</v>
      </c>
      <c r="G132" s="7" t="s">
        <v>115</v>
      </c>
      <c r="H132" s="3"/>
      <c r="I132" s="3"/>
      <c r="J132" s="3"/>
      <c r="K132" s="3"/>
      <c r="L132" s="3"/>
      <c r="M132" s="3"/>
      <c r="N132" s="3"/>
    </row>
    <row r="133" spans="1:14" x14ac:dyDescent="0.25">
      <c r="A133" s="6">
        <v>1</v>
      </c>
      <c r="B133" s="6">
        <v>1</v>
      </c>
      <c r="C133" s="6">
        <v>3</v>
      </c>
      <c r="D133" s="6">
        <v>4</v>
      </c>
      <c r="E133" s="6">
        <v>347</v>
      </c>
      <c r="F133" s="9"/>
      <c r="G133" s="7" t="s">
        <v>116</v>
      </c>
      <c r="H133" s="3"/>
      <c r="I133" s="3"/>
      <c r="J133" s="3"/>
      <c r="K133" s="3"/>
      <c r="L133" s="3"/>
      <c r="M133" s="3"/>
      <c r="N133" s="3"/>
    </row>
    <row r="134" spans="1:14" x14ac:dyDescent="0.25">
      <c r="A134" s="6">
        <v>1</v>
      </c>
      <c r="B134" s="6">
        <v>1</v>
      </c>
      <c r="C134" s="6">
        <v>3</v>
      </c>
      <c r="D134" s="6">
        <v>4</v>
      </c>
      <c r="E134" s="6">
        <v>347</v>
      </c>
      <c r="F134" s="9" t="s">
        <v>16</v>
      </c>
      <c r="G134" s="7" t="s">
        <v>116</v>
      </c>
      <c r="H134" s="3"/>
      <c r="I134" s="3"/>
      <c r="J134" s="3"/>
      <c r="K134" s="3"/>
      <c r="L134" s="3"/>
      <c r="M134" s="3"/>
      <c r="N134" s="3"/>
    </row>
    <row r="135" spans="1:14" x14ac:dyDescent="0.25">
      <c r="A135" s="6">
        <v>1</v>
      </c>
      <c r="B135" s="6">
        <v>1</v>
      </c>
      <c r="C135" s="6">
        <v>3</v>
      </c>
      <c r="D135" s="6">
        <v>5</v>
      </c>
      <c r="E135" s="6"/>
      <c r="F135" s="9"/>
      <c r="G135" s="7" t="s">
        <v>117</v>
      </c>
      <c r="H135" s="3"/>
      <c r="I135" s="3">
        <f>I136+I138+I141+I143</f>
        <v>8000</v>
      </c>
      <c r="J135" s="3"/>
      <c r="K135" s="3"/>
      <c r="L135" s="3"/>
      <c r="M135" s="3"/>
      <c r="N135" s="3"/>
    </row>
    <row r="136" spans="1:14" x14ac:dyDescent="0.25">
      <c r="A136" s="6">
        <v>1</v>
      </c>
      <c r="B136" s="6">
        <v>1</v>
      </c>
      <c r="C136" s="6">
        <v>3</v>
      </c>
      <c r="D136" s="6">
        <v>5</v>
      </c>
      <c r="E136" s="6">
        <v>351</v>
      </c>
      <c r="F136" s="9"/>
      <c r="G136" s="7" t="s">
        <v>204</v>
      </c>
      <c r="H136" s="3"/>
      <c r="I136" s="3">
        <f>H137</f>
        <v>0</v>
      </c>
      <c r="J136" s="3"/>
      <c r="K136" s="3"/>
      <c r="L136" s="3"/>
      <c r="M136" s="3"/>
      <c r="N136" s="3"/>
    </row>
    <row r="137" spans="1:14" ht="22.5" x14ac:dyDescent="0.25">
      <c r="A137" s="6">
        <v>1</v>
      </c>
      <c r="B137" s="6">
        <v>1</v>
      </c>
      <c r="C137" s="6">
        <v>3</v>
      </c>
      <c r="D137" s="6">
        <v>5</v>
      </c>
      <c r="E137" s="6">
        <v>351</v>
      </c>
      <c r="F137" s="9" t="s">
        <v>23</v>
      </c>
      <c r="G137" s="7" t="s">
        <v>205</v>
      </c>
      <c r="H137" s="3"/>
      <c r="I137" s="3"/>
      <c r="J137" s="3"/>
      <c r="K137" s="3"/>
      <c r="L137" s="3"/>
      <c r="M137" s="3"/>
      <c r="N137" s="3"/>
    </row>
    <row r="138" spans="1:14" ht="22.5" x14ac:dyDescent="0.25">
      <c r="A138" s="6">
        <v>1</v>
      </c>
      <c r="B138" s="6">
        <v>1</v>
      </c>
      <c r="C138" s="6">
        <v>3</v>
      </c>
      <c r="D138" s="6">
        <v>5</v>
      </c>
      <c r="E138" s="6">
        <v>353</v>
      </c>
      <c r="F138" s="9"/>
      <c r="G138" s="7" t="s">
        <v>118</v>
      </c>
      <c r="H138" s="3"/>
      <c r="I138" s="3"/>
      <c r="J138" s="3"/>
      <c r="K138" s="3"/>
      <c r="L138" s="3"/>
      <c r="M138" s="3"/>
      <c r="N138" s="3"/>
    </row>
    <row r="139" spans="1:14" x14ac:dyDescent="0.25">
      <c r="A139" s="6">
        <v>1</v>
      </c>
      <c r="B139" s="6">
        <v>1</v>
      </c>
      <c r="C139" s="6">
        <v>3</v>
      </c>
      <c r="D139" s="6">
        <v>5</v>
      </c>
      <c r="E139" s="6">
        <v>353</v>
      </c>
      <c r="F139" s="9" t="s">
        <v>16</v>
      </c>
      <c r="G139" s="7" t="s">
        <v>119</v>
      </c>
      <c r="H139" s="3"/>
      <c r="I139" s="3"/>
      <c r="J139" s="3"/>
      <c r="K139" s="3"/>
      <c r="L139" s="3"/>
      <c r="M139" s="3"/>
      <c r="N139" s="3"/>
    </row>
    <row r="140" spans="1:14" x14ac:dyDescent="0.25">
      <c r="A140" s="6">
        <v>1</v>
      </c>
      <c r="B140" s="6">
        <v>1</v>
      </c>
      <c r="C140" s="6">
        <v>3</v>
      </c>
      <c r="D140" s="6">
        <v>5</v>
      </c>
      <c r="E140" s="6">
        <v>353</v>
      </c>
      <c r="F140" s="9" t="s">
        <v>23</v>
      </c>
      <c r="G140" s="7" t="s">
        <v>120</v>
      </c>
      <c r="H140" s="3"/>
      <c r="I140" s="3"/>
      <c r="J140" s="3"/>
      <c r="K140" s="3"/>
      <c r="L140" s="3"/>
      <c r="M140" s="3"/>
      <c r="N140" s="3"/>
    </row>
    <row r="141" spans="1:14" x14ac:dyDescent="0.25">
      <c r="A141" s="6">
        <v>1</v>
      </c>
      <c r="B141" s="6">
        <v>1</v>
      </c>
      <c r="C141" s="6">
        <v>3</v>
      </c>
      <c r="D141" s="6">
        <v>5</v>
      </c>
      <c r="E141" s="6">
        <v>355</v>
      </c>
      <c r="F141" s="9"/>
      <c r="G141" s="7" t="s">
        <v>121</v>
      </c>
      <c r="H141" s="3"/>
      <c r="I141" s="3">
        <f>H142</f>
        <v>8000</v>
      </c>
      <c r="J141" s="3"/>
      <c r="K141" s="3"/>
      <c r="L141" s="3"/>
      <c r="M141" s="3"/>
      <c r="N141" s="3"/>
    </row>
    <row r="142" spans="1:14" ht="24" customHeight="1" x14ac:dyDescent="0.25">
      <c r="A142" s="6">
        <v>1</v>
      </c>
      <c r="B142" s="6">
        <v>1</v>
      </c>
      <c r="C142" s="6">
        <v>3</v>
      </c>
      <c r="D142" s="6">
        <v>5</v>
      </c>
      <c r="E142" s="6">
        <v>355</v>
      </c>
      <c r="F142" s="9" t="s">
        <v>16</v>
      </c>
      <c r="G142" s="7" t="s">
        <v>122</v>
      </c>
      <c r="H142" s="3">
        <v>8000</v>
      </c>
      <c r="I142" s="3"/>
      <c r="J142" s="3"/>
      <c r="K142" s="3"/>
      <c r="L142" s="3"/>
      <c r="M142" s="3"/>
      <c r="N142" s="3"/>
    </row>
    <row r="143" spans="1:14" ht="22.5" x14ac:dyDescent="0.25">
      <c r="A143" s="6">
        <v>1</v>
      </c>
      <c r="B143" s="6">
        <v>1</v>
      </c>
      <c r="C143" s="6">
        <v>3</v>
      </c>
      <c r="D143" s="6">
        <v>5</v>
      </c>
      <c r="E143" s="6">
        <v>357</v>
      </c>
      <c r="F143" s="9"/>
      <c r="G143" s="7" t="s">
        <v>123</v>
      </c>
      <c r="H143" s="3"/>
      <c r="I143" s="3"/>
      <c r="J143" s="3"/>
      <c r="K143" s="3"/>
      <c r="L143" s="3"/>
      <c r="M143" s="3"/>
      <c r="N143" s="3"/>
    </row>
    <row r="144" spans="1:14" x14ac:dyDescent="0.25">
      <c r="A144" s="6">
        <v>1</v>
      </c>
      <c r="B144" s="6">
        <v>1</v>
      </c>
      <c r="C144" s="6">
        <v>3</v>
      </c>
      <c r="D144" s="6">
        <v>5</v>
      </c>
      <c r="E144" s="6">
        <v>357</v>
      </c>
      <c r="F144" s="9" t="s">
        <v>16</v>
      </c>
      <c r="G144" s="7" t="s">
        <v>124</v>
      </c>
      <c r="H144" s="3"/>
      <c r="I144" s="3"/>
      <c r="J144" s="3"/>
      <c r="K144" s="3"/>
      <c r="L144" s="3"/>
      <c r="M144" s="3"/>
      <c r="N144" s="3"/>
    </row>
    <row r="145" spans="1:14" x14ac:dyDescent="0.25">
      <c r="A145" s="6">
        <v>1</v>
      </c>
      <c r="B145" s="6">
        <v>1</v>
      </c>
      <c r="C145" s="6">
        <v>3</v>
      </c>
      <c r="D145" s="6">
        <v>6</v>
      </c>
      <c r="E145" s="6"/>
      <c r="F145" s="9"/>
      <c r="G145" s="7" t="s">
        <v>125</v>
      </c>
      <c r="H145" s="3"/>
      <c r="I145" s="3">
        <f>I146+I148</f>
        <v>13228.73</v>
      </c>
      <c r="J145" s="3"/>
      <c r="K145" s="3"/>
      <c r="L145" s="3"/>
      <c r="M145" s="3"/>
      <c r="N145" s="3"/>
    </row>
    <row r="146" spans="1:14" ht="22.5" x14ac:dyDescent="0.25">
      <c r="A146" s="6">
        <v>1</v>
      </c>
      <c r="B146" s="6">
        <v>1</v>
      </c>
      <c r="C146" s="6">
        <v>3</v>
      </c>
      <c r="D146" s="6">
        <v>6</v>
      </c>
      <c r="E146" s="6">
        <v>361</v>
      </c>
      <c r="F146" s="9"/>
      <c r="G146" s="7" t="s">
        <v>126</v>
      </c>
      <c r="H146" s="3"/>
      <c r="I146" s="3">
        <f>H147</f>
        <v>13228.73</v>
      </c>
      <c r="J146" s="3"/>
      <c r="K146" s="3"/>
      <c r="L146" s="3"/>
      <c r="M146" s="3"/>
      <c r="N146" s="3"/>
    </row>
    <row r="147" spans="1:14" ht="23.25" customHeight="1" x14ac:dyDescent="0.25">
      <c r="A147" s="6">
        <v>1</v>
      </c>
      <c r="B147" s="6">
        <v>1</v>
      </c>
      <c r="C147" s="6">
        <v>3</v>
      </c>
      <c r="D147" s="6">
        <v>6</v>
      </c>
      <c r="E147" s="6">
        <v>361</v>
      </c>
      <c r="F147" s="9" t="s">
        <v>16</v>
      </c>
      <c r="G147" s="7" t="s">
        <v>127</v>
      </c>
      <c r="H147" s="3">
        <v>13228.73</v>
      </c>
      <c r="I147" s="3"/>
      <c r="J147" s="3"/>
      <c r="K147" s="3"/>
      <c r="L147" s="3"/>
      <c r="M147" s="3"/>
      <c r="N147" s="3"/>
    </row>
    <row r="148" spans="1:14" x14ac:dyDescent="0.25">
      <c r="A148" s="6">
        <v>1</v>
      </c>
      <c r="B148" s="6">
        <v>1</v>
      </c>
      <c r="C148" s="6">
        <v>3</v>
      </c>
      <c r="D148" s="6">
        <v>6</v>
      </c>
      <c r="E148" s="6">
        <v>365</v>
      </c>
      <c r="F148" s="9"/>
      <c r="G148" s="7" t="s">
        <v>128</v>
      </c>
      <c r="H148" s="3"/>
      <c r="I148" s="3"/>
      <c r="J148" s="3"/>
      <c r="K148" s="3"/>
      <c r="L148" s="3"/>
      <c r="M148" s="3"/>
      <c r="N148" s="3"/>
    </row>
    <row r="149" spans="1:14" x14ac:dyDescent="0.25">
      <c r="A149" s="6">
        <v>1</v>
      </c>
      <c r="B149" s="6">
        <v>1</v>
      </c>
      <c r="C149" s="6">
        <v>3</v>
      </c>
      <c r="D149" s="6">
        <v>6</v>
      </c>
      <c r="E149" s="6">
        <v>365</v>
      </c>
      <c r="F149" s="9" t="s">
        <v>16</v>
      </c>
      <c r="G149" s="7" t="s">
        <v>128</v>
      </c>
      <c r="H149" s="3"/>
      <c r="I149" s="3"/>
      <c r="J149" s="3"/>
      <c r="K149" s="3"/>
      <c r="L149" s="3"/>
      <c r="M149" s="3"/>
      <c r="N149" s="3"/>
    </row>
    <row r="150" spans="1:14" x14ac:dyDescent="0.25">
      <c r="A150" s="6">
        <v>1</v>
      </c>
      <c r="B150" s="6">
        <v>1</v>
      </c>
      <c r="C150" s="6">
        <v>3</v>
      </c>
      <c r="D150" s="6">
        <v>7</v>
      </c>
      <c r="E150" s="6"/>
      <c r="F150" s="9"/>
      <c r="G150" s="7" t="s">
        <v>129</v>
      </c>
      <c r="H150" s="3"/>
      <c r="I150" s="3">
        <f>I151+I153+I156+I160</f>
        <v>9684.4</v>
      </c>
      <c r="J150" s="3"/>
      <c r="K150" s="3"/>
      <c r="L150" s="3"/>
      <c r="M150" s="3"/>
      <c r="N150" s="3"/>
    </row>
    <row r="151" spans="1:14" x14ac:dyDescent="0.25">
      <c r="A151" s="6">
        <v>1</v>
      </c>
      <c r="B151" s="6">
        <v>1</v>
      </c>
      <c r="C151" s="6">
        <v>3</v>
      </c>
      <c r="D151" s="6">
        <v>7</v>
      </c>
      <c r="E151" s="6">
        <v>371</v>
      </c>
      <c r="F151" s="9"/>
      <c r="G151" s="7" t="s">
        <v>130</v>
      </c>
      <c r="H151" s="3"/>
      <c r="I151" s="3"/>
      <c r="J151" s="3"/>
      <c r="K151" s="3"/>
      <c r="L151" s="3"/>
      <c r="M151" s="3"/>
      <c r="N151" s="3"/>
    </row>
    <row r="152" spans="1:14" ht="25.5" customHeight="1" x14ac:dyDescent="0.25">
      <c r="A152" s="6">
        <v>1</v>
      </c>
      <c r="B152" s="6">
        <v>1</v>
      </c>
      <c r="C152" s="6">
        <v>3</v>
      </c>
      <c r="D152" s="6">
        <v>7</v>
      </c>
      <c r="E152" s="6">
        <v>371</v>
      </c>
      <c r="F152" s="9" t="s">
        <v>49</v>
      </c>
      <c r="G152" s="7" t="s">
        <v>131</v>
      </c>
      <c r="H152" s="3"/>
      <c r="I152" s="3"/>
      <c r="J152" s="3"/>
      <c r="K152" s="3"/>
      <c r="L152" s="3"/>
      <c r="M152" s="3"/>
      <c r="N152" s="3"/>
    </row>
    <row r="153" spans="1:14" x14ac:dyDescent="0.25">
      <c r="A153" s="6">
        <v>1</v>
      </c>
      <c r="B153" s="6">
        <v>1</v>
      </c>
      <c r="C153" s="6">
        <v>3</v>
      </c>
      <c r="D153" s="6">
        <v>7</v>
      </c>
      <c r="E153" s="6">
        <v>372</v>
      </c>
      <c r="F153" s="9"/>
      <c r="G153" s="7" t="s">
        <v>132</v>
      </c>
      <c r="H153" s="3"/>
      <c r="I153" s="3">
        <f>H154+H155</f>
        <v>5223.2</v>
      </c>
      <c r="J153" s="3"/>
      <c r="K153" s="3"/>
      <c r="L153" s="3"/>
      <c r="M153" s="3"/>
      <c r="N153" s="3"/>
    </row>
    <row r="154" spans="1:14" ht="24" customHeight="1" x14ac:dyDescent="0.25">
      <c r="A154" s="6">
        <v>1</v>
      </c>
      <c r="B154" s="6">
        <v>1</v>
      </c>
      <c r="C154" s="6">
        <v>3</v>
      </c>
      <c r="D154" s="6">
        <v>7</v>
      </c>
      <c r="E154" s="6">
        <v>372</v>
      </c>
      <c r="F154" s="9" t="s">
        <v>16</v>
      </c>
      <c r="G154" s="7" t="s">
        <v>133</v>
      </c>
      <c r="H154" s="3">
        <v>3623.2</v>
      </c>
      <c r="I154" s="3"/>
      <c r="J154" s="3"/>
      <c r="K154" s="3"/>
      <c r="L154" s="3"/>
      <c r="M154" s="3"/>
      <c r="N154" s="3"/>
    </row>
    <row r="155" spans="1:14" ht="22.5" x14ac:dyDescent="0.25">
      <c r="A155" s="6">
        <v>1</v>
      </c>
      <c r="B155" s="6">
        <v>1</v>
      </c>
      <c r="C155" s="6">
        <v>3</v>
      </c>
      <c r="D155" s="6">
        <v>7</v>
      </c>
      <c r="E155" s="6">
        <v>372</v>
      </c>
      <c r="F155" s="9" t="s">
        <v>49</v>
      </c>
      <c r="G155" s="7" t="s">
        <v>134</v>
      </c>
      <c r="H155" s="3">
        <v>1600</v>
      </c>
      <c r="I155" s="3"/>
      <c r="J155" s="3"/>
      <c r="K155" s="3"/>
      <c r="L155" s="3"/>
      <c r="M155" s="3"/>
      <c r="N155" s="3"/>
    </row>
    <row r="156" spans="1:14" x14ac:dyDescent="0.25">
      <c r="A156" s="6">
        <v>1</v>
      </c>
      <c r="B156" s="6">
        <v>1</v>
      </c>
      <c r="C156" s="6">
        <v>3</v>
      </c>
      <c r="D156" s="6">
        <v>7</v>
      </c>
      <c r="E156" s="6">
        <v>375</v>
      </c>
      <c r="F156" s="9"/>
      <c r="G156" s="7" t="s">
        <v>135</v>
      </c>
      <c r="H156" s="3"/>
      <c r="I156" s="3">
        <f>H157+H158+H159</f>
        <v>4461.2</v>
      </c>
      <c r="J156" s="3"/>
      <c r="K156" s="3"/>
      <c r="L156" s="3"/>
      <c r="M156" s="3"/>
      <c r="N156" s="3"/>
    </row>
    <row r="157" spans="1:14" x14ac:dyDescent="0.25">
      <c r="A157" s="6">
        <v>1</v>
      </c>
      <c r="B157" s="6">
        <v>1</v>
      </c>
      <c r="C157" s="6">
        <v>3</v>
      </c>
      <c r="D157" s="6">
        <v>7</v>
      </c>
      <c r="E157" s="6">
        <v>375</v>
      </c>
      <c r="F157" s="9" t="s">
        <v>16</v>
      </c>
      <c r="G157" s="7" t="s">
        <v>136</v>
      </c>
      <c r="H157" s="3">
        <v>2000</v>
      </c>
      <c r="I157" s="3"/>
      <c r="J157" s="3"/>
      <c r="K157" s="3"/>
      <c r="L157" s="3"/>
      <c r="M157" s="3"/>
      <c r="N157" s="3"/>
    </row>
    <row r="158" spans="1:14" ht="22.5" x14ac:dyDescent="0.25">
      <c r="A158" s="6">
        <v>1</v>
      </c>
      <c r="B158" s="6">
        <v>1</v>
      </c>
      <c r="C158" s="6">
        <v>3</v>
      </c>
      <c r="D158" s="6">
        <v>7</v>
      </c>
      <c r="E158" s="6">
        <v>375</v>
      </c>
      <c r="F158" s="9" t="s">
        <v>23</v>
      </c>
      <c r="G158" s="7" t="s">
        <v>137</v>
      </c>
      <c r="H158" s="3"/>
      <c r="I158" s="3"/>
      <c r="J158" s="3"/>
      <c r="K158" s="3"/>
      <c r="L158" s="3"/>
      <c r="M158" s="3"/>
      <c r="N158" s="3"/>
    </row>
    <row r="159" spans="1:14" ht="22.5" x14ac:dyDescent="0.25">
      <c r="A159" s="6">
        <v>1</v>
      </c>
      <c r="B159" s="6">
        <v>1</v>
      </c>
      <c r="C159" s="6">
        <v>3</v>
      </c>
      <c r="D159" s="6">
        <v>7</v>
      </c>
      <c r="E159" s="6">
        <v>375</v>
      </c>
      <c r="F159" s="9" t="s">
        <v>49</v>
      </c>
      <c r="G159" s="7" t="s">
        <v>138</v>
      </c>
      <c r="H159" s="3">
        <v>2461.1999999999998</v>
      </c>
      <c r="I159" s="3"/>
      <c r="J159" s="3"/>
      <c r="K159" s="3"/>
      <c r="L159" s="3"/>
      <c r="M159" s="3"/>
      <c r="N159" s="3"/>
    </row>
    <row r="160" spans="1:14" x14ac:dyDescent="0.25">
      <c r="A160" s="6">
        <v>1</v>
      </c>
      <c r="B160" s="6">
        <v>1</v>
      </c>
      <c r="C160" s="6">
        <v>3</v>
      </c>
      <c r="D160" s="6">
        <v>7</v>
      </c>
      <c r="E160" s="6">
        <v>376</v>
      </c>
      <c r="F160" s="9"/>
      <c r="G160" s="7" t="s">
        <v>139</v>
      </c>
      <c r="H160" s="3"/>
      <c r="I160" s="3"/>
      <c r="J160" s="3"/>
      <c r="K160" s="3"/>
      <c r="L160" s="3"/>
      <c r="M160" s="3"/>
      <c r="N160" s="3"/>
    </row>
    <row r="161" spans="1:14" x14ac:dyDescent="0.25">
      <c r="A161" s="6">
        <v>1</v>
      </c>
      <c r="B161" s="6">
        <v>1</v>
      </c>
      <c r="C161" s="6">
        <v>3</v>
      </c>
      <c r="D161" s="6">
        <v>7</v>
      </c>
      <c r="E161" s="6">
        <v>376</v>
      </c>
      <c r="F161" s="9" t="s">
        <v>16</v>
      </c>
      <c r="G161" s="7" t="s">
        <v>139</v>
      </c>
      <c r="H161" s="3"/>
      <c r="I161" s="3"/>
      <c r="J161" s="3"/>
      <c r="K161" s="3"/>
      <c r="L161" s="3"/>
      <c r="M161" s="3"/>
      <c r="N161" s="3"/>
    </row>
    <row r="162" spans="1:14" x14ac:dyDescent="0.25">
      <c r="A162" s="6">
        <v>1</v>
      </c>
      <c r="B162" s="6">
        <v>1</v>
      </c>
      <c r="C162" s="6">
        <v>3</v>
      </c>
      <c r="D162" s="6">
        <v>8</v>
      </c>
      <c r="E162" s="6"/>
      <c r="F162" s="9"/>
      <c r="G162" s="7" t="s">
        <v>140</v>
      </c>
      <c r="H162" s="3"/>
      <c r="I162" s="3">
        <f>I163+I165+I167+I169+I172</f>
        <v>528200</v>
      </c>
      <c r="J162" s="3"/>
      <c r="K162" s="3"/>
      <c r="L162" s="3"/>
      <c r="M162" s="3"/>
      <c r="N162" s="3"/>
    </row>
    <row r="163" spans="1:14" x14ac:dyDescent="0.25">
      <c r="A163" s="6">
        <v>1</v>
      </c>
      <c r="B163" s="6">
        <v>1</v>
      </c>
      <c r="C163" s="6">
        <v>3</v>
      </c>
      <c r="D163" s="6">
        <v>8</v>
      </c>
      <c r="E163" s="6">
        <v>381</v>
      </c>
      <c r="F163" s="9"/>
      <c r="G163" s="7" t="s">
        <v>141</v>
      </c>
      <c r="H163" s="3"/>
      <c r="I163" s="3">
        <f>H164</f>
        <v>12000</v>
      </c>
      <c r="J163" s="3"/>
      <c r="K163" s="3"/>
      <c r="L163" s="3"/>
      <c r="M163" s="3"/>
      <c r="N163" s="3"/>
    </row>
    <row r="164" spans="1:14" ht="22.5" customHeight="1" x14ac:dyDescent="0.25">
      <c r="A164" s="6">
        <v>1</v>
      </c>
      <c r="B164" s="6">
        <v>1</v>
      </c>
      <c r="C164" s="6">
        <v>3</v>
      </c>
      <c r="D164" s="6">
        <v>8</v>
      </c>
      <c r="E164" s="6">
        <v>381</v>
      </c>
      <c r="F164" s="9" t="s">
        <v>23</v>
      </c>
      <c r="G164" s="7" t="s">
        <v>142</v>
      </c>
      <c r="H164" s="3">
        <v>12000</v>
      </c>
      <c r="I164" s="3"/>
      <c r="J164" s="3"/>
      <c r="K164" s="3"/>
      <c r="L164" s="3"/>
      <c r="M164" s="3"/>
      <c r="N164" s="3"/>
    </row>
    <row r="165" spans="1:14" x14ac:dyDescent="0.25">
      <c r="A165" s="6">
        <v>1</v>
      </c>
      <c r="B165" s="6">
        <v>1</v>
      </c>
      <c r="C165" s="6">
        <v>3</v>
      </c>
      <c r="D165" s="6">
        <v>8</v>
      </c>
      <c r="E165" s="6">
        <v>382</v>
      </c>
      <c r="F165" s="9"/>
      <c r="G165" s="7" t="s">
        <v>143</v>
      </c>
      <c r="H165" s="3"/>
      <c r="I165" s="3">
        <f>H166</f>
        <v>450000</v>
      </c>
      <c r="J165" s="3"/>
      <c r="K165" s="3"/>
      <c r="L165" s="3"/>
      <c r="M165" s="3"/>
      <c r="N165" s="3"/>
    </row>
    <row r="166" spans="1:14" x14ac:dyDescent="0.25">
      <c r="A166" s="6">
        <v>1</v>
      </c>
      <c r="B166" s="6">
        <v>1</v>
      </c>
      <c r="C166" s="6">
        <v>3</v>
      </c>
      <c r="D166" s="6">
        <v>8</v>
      </c>
      <c r="E166" s="6">
        <v>382</v>
      </c>
      <c r="F166" s="9" t="s">
        <v>16</v>
      </c>
      <c r="G166" s="7" t="s">
        <v>144</v>
      </c>
      <c r="H166" s="3">
        <v>450000</v>
      </c>
      <c r="I166" s="3"/>
      <c r="J166" s="3"/>
      <c r="K166" s="3"/>
      <c r="L166" s="3"/>
      <c r="M166" s="3"/>
      <c r="N166" s="3"/>
    </row>
    <row r="167" spans="1:14" x14ac:dyDescent="0.25">
      <c r="A167" s="6">
        <v>1</v>
      </c>
      <c r="B167" s="6">
        <v>1</v>
      </c>
      <c r="C167" s="6">
        <v>3</v>
      </c>
      <c r="D167" s="6">
        <v>8</v>
      </c>
      <c r="E167" s="6">
        <v>383</v>
      </c>
      <c r="F167" s="9"/>
      <c r="G167" s="7" t="s">
        <v>145</v>
      </c>
      <c r="H167" s="3"/>
      <c r="I167" s="3">
        <f>H168</f>
        <v>6200</v>
      </c>
      <c r="J167" s="3"/>
      <c r="K167" s="3"/>
      <c r="L167" s="3"/>
      <c r="M167" s="3"/>
      <c r="N167" s="3"/>
    </row>
    <row r="168" spans="1:14" x14ac:dyDescent="0.25">
      <c r="A168" s="6">
        <v>1</v>
      </c>
      <c r="B168" s="6">
        <v>1</v>
      </c>
      <c r="C168" s="6">
        <v>3</v>
      </c>
      <c r="D168" s="6">
        <v>8</v>
      </c>
      <c r="E168" s="6">
        <v>383</v>
      </c>
      <c r="F168" s="9" t="s">
        <v>16</v>
      </c>
      <c r="G168" s="7" t="s">
        <v>145</v>
      </c>
      <c r="H168" s="3">
        <v>6200</v>
      </c>
      <c r="I168" s="3"/>
      <c r="J168" s="3"/>
      <c r="K168" s="3"/>
      <c r="L168" s="3"/>
      <c r="M168" s="3"/>
      <c r="N168" s="3"/>
    </row>
    <row r="169" spans="1:14" x14ac:dyDescent="0.25">
      <c r="A169" s="6">
        <v>1</v>
      </c>
      <c r="B169" s="6">
        <v>1</v>
      </c>
      <c r="C169" s="6">
        <v>3</v>
      </c>
      <c r="D169" s="6">
        <v>8</v>
      </c>
      <c r="E169" s="6">
        <v>384</v>
      </c>
      <c r="F169" s="9"/>
      <c r="G169" s="7" t="s">
        <v>146</v>
      </c>
      <c r="H169" s="3"/>
      <c r="I169" s="3">
        <f>H170+H171</f>
        <v>0</v>
      </c>
      <c r="J169" s="3"/>
      <c r="K169" s="3"/>
      <c r="L169" s="3"/>
      <c r="M169" s="3"/>
      <c r="N169" s="3"/>
    </row>
    <row r="170" spans="1:14" x14ac:dyDescent="0.25">
      <c r="A170" s="6">
        <v>1</v>
      </c>
      <c r="B170" s="6">
        <v>1</v>
      </c>
      <c r="C170" s="6">
        <v>3</v>
      </c>
      <c r="D170" s="6">
        <v>8</v>
      </c>
      <c r="E170" s="6">
        <v>384</v>
      </c>
      <c r="F170" s="9" t="s">
        <v>16</v>
      </c>
      <c r="G170" s="7" t="s">
        <v>146</v>
      </c>
      <c r="H170" s="3"/>
      <c r="I170" s="3"/>
      <c r="J170" s="3"/>
      <c r="K170" s="3"/>
      <c r="L170" s="3"/>
      <c r="M170" s="3"/>
      <c r="N170" s="3"/>
    </row>
    <row r="171" spans="1:14" x14ac:dyDescent="0.25">
      <c r="A171" s="6">
        <v>1</v>
      </c>
      <c r="B171" s="6">
        <v>1</v>
      </c>
      <c r="C171" s="6">
        <v>3</v>
      </c>
      <c r="D171" s="6">
        <v>8</v>
      </c>
      <c r="E171" s="6">
        <v>384</v>
      </c>
      <c r="F171" s="9" t="s">
        <v>23</v>
      </c>
      <c r="G171" s="7" t="s">
        <v>147</v>
      </c>
      <c r="H171" s="3"/>
      <c r="I171" s="3"/>
      <c r="J171" s="3"/>
      <c r="K171" s="3"/>
      <c r="L171" s="3"/>
      <c r="M171" s="3"/>
      <c r="N171" s="3"/>
    </row>
    <row r="172" spans="1:14" x14ac:dyDescent="0.25">
      <c r="A172" s="6">
        <v>1</v>
      </c>
      <c r="B172" s="6">
        <v>1</v>
      </c>
      <c r="C172" s="6">
        <v>3</v>
      </c>
      <c r="D172" s="6">
        <v>8</v>
      </c>
      <c r="E172" s="6">
        <v>385</v>
      </c>
      <c r="F172" s="9"/>
      <c r="G172" s="7" t="s">
        <v>148</v>
      </c>
      <c r="H172" s="3"/>
      <c r="I172" s="3">
        <f>H173+H174</f>
        <v>60000</v>
      </c>
      <c r="J172" s="3"/>
      <c r="K172" s="3"/>
      <c r="L172" s="3"/>
      <c r="M172" s="3"/>
      <c r="N172" s="3"/>
    </row>
    <row r="173" spans="1:14" x14ac:dyDescent="0.25">
      <c r="A173" s="6">
        <v>1</v>
      </c>
      <c r="B173" s="6">
        <v>1</v>
      </c>
      <c r="C173" s="6">
        <v>3</v>
      </c>
      <c r="D173" s="6">
        <v>8</v>
      </c>
      <c r="E173" s="6">
        <v>385</v>
      </c>
      <c r="F173" s="9" t="s">
        <v>16</v>
      </c>
      <c r="G173" s="7" t="s">
        <v>149</v>
      </c>
      <c r="H173" s="3">
        <v>60000</v>
      </c>
      <c r="I173" s="3"/>
      <c r="J173" s="3"/>
      <c r="K173" s="3"/>
      <c r="L173" s="3"/>
      <c r="M173" s="3"/>
      <c r="N173" s="3"/>
    </row>
    <row r="174" spans="1:14" x14ac:dyDescent="0.25">
      <c r="A174" s="6">
        <v>1</v>
      </c>
      <c r="B174" s="6">
        <v>1</v>
      </c>
      <c r="C174" s="6">
        <v>3</v>
      </c>
      <c r="D174" s="6">
        <v>8</v>
      </c>
      <c r="E174" s="6">
        <v>385</v>
      </c>
      <c r="F174" s="9" t="s">
        <v>23</v>
      </c>
      <c r="G174" s="7" t="s">
        <v>150</v>
      </c>
      <c r="H174" s="3"/>
      <c r="I174" s="3"/>
      <c r="J174" s="3"/>
      <c r="K174" s="3"/>
      <c r="L174" s="3"/>
      <c r="M174" s="3"/>
      <c r="N174" s="3"/>
    </row>
    <row r="175" spans="1:14" x14ac:dyDescent="0.25">
      <c r="A175" s="6">
        <v>1</v>
      </c>
      <c r="B175" s="6">
        <v>1</v>
      </c>
      <c r="C175" s="6">
        <v>3</v>
      </c>
      <c r="D175" s="6">
        <v>9</v>
      </c>
      <c r="E175" s="6"/>
      <c r="F175" s="9"/>
      <c r="G175" s="7" t="s">
        <v>151</v>
      </c>
      <c r="H175" s="3"/>
      <c r="I175" s="3">
        <f>I176+I178+I181+I183</f>
        <v>48000</v>
      </c>
      <c r="J175" s="3"/>
      <c r="K175" s="3"/>
      <c r="L175" s="3"/>
      <c r="M175" s="3"/>
      <c r="N175" s="3"/>
    </row>
    <row r="176" spans="1:14" x14ac:dyDescent="0.25">
      <c r="A176" s="6">
        <v>1</v>
      </c>
      <c r="B176" s="6">
        <v>1</v>
      </c>
      <c r="C176" s="6">
        <v>3</v>
      </c>
      <c r="D176" s="6">
        <v>9</v>
      </c>
      <c r="E176" s="6">
        <v>391</v>
      </c>
      <c r="F176" s="9"/>
      <c r="G176" s="7" t="s">
        <v>152</v>
      </c>
      <c r="H176" s="3"/>
      <c r="I176" s="3">
        <f>H177</f>
        <v>30000</v>
      </c>
      <c r="J176" s="3"/>
      <c r="K176" s="3"/>
      <c r="L176" s="3"/>
      <c r="M176" s="3"/>
      <c r="N176" s="3"/>
    </row>
    <row r="177" spans="1:14" x14ac:dyDescent="0.25">
      <c r="A177" s="6">
        <v>1</v>
      </c>
      <c r="B177" s="6">
        <v>1</v>
      </c>
      <c r="C177" s="6">
        <v>3</v>
      </c>
      <c r="D177" s="6">
        <v>9</v>
      </c>
      <c r="E177" s="6">
        <v>391</v>
      </c>
      <c r="F177" s="9" t="s">
        <v>16</v>
      </c>
      <c r="G177" s="7" t="s">
        <v>153</v>
      </c>
      <c r="H177" s="3">
        <v>30000</v>
      </c>
      <c r="I177" s="3"/>
      <c r="J177" s="3"/>
      <c r="K177" s="3"/>
      <c r="L177" s="3"/>
      <c r="M177" s="3"/>
      <c r="N177" s="3"/>
    </row>
    <row r="178" spans="1:14" x14ac:dyDescent="0.25">
      <c r="A178" s="6">
        <v>1</v>
      </c>
      <c r="B178" s="6">
        <v>1</v>
      </c>
      <c r="C178" s="6">
        <v>3</v>
      </c>
      <c r="D178" s="6">
        <v>9</v>
      </c>
      <c r="E178" s="6">
        <v>392</v>
      </c>
      <c r="F178" s="9"/>
      <c r="G178" s="7" t="s">
        <v>154</v>
      </c>
      <c r="H178" s="3"/>
      <c r="I178" s="3">
        <f>H179+H180</f>
        <v>8000</v>
      </c>
      <c r="J178" s="3"/>
      <c r="K178" s="3"/>
      <c r="L178" s="3"/>
      <c r="M178" s="3"/>
      <c r="N178" s="3"/>
    </row>
    <row r="179" spans="1:14" x14ac:dyDescent="0.25">
      <c r="A179" s="6">
        <v>1</v>
      </c>
      <c r="B179" s="6">
        <v>1</v>
      </c>
      <c r="C179" s="6">
        <v>3</v>
      </c>
      <c r="D179" s="6">
        <v>9</v>
      </c>
      <c r="E179" s="6">
        <v>392</v>
      </c>
      <c r="F179" s="9" t="s">
        <v>23</v>
      </c>
      <c r="G179" s="7" t="s">
        <v>155</v>
      </c>
      <c r="H179" s="3"/>
      <c r="I179" s="3"/>
      <c r="J179" s="3"/>
      <c r="K179" s="3"/>
      <c r="L179" s="3"/>
      <c r="M179" s="3"/>
      <c r="N179" s="3"/>
    </row>
    <row r="180" spans="1:14" x14ac:dyDescent="0.25">
      <c r="A180" s="6">
        <v>1</v>
      </c>
      <c r="B180" s="6">
        <v>1</v>
      </c>
      <c r="C180" s="6">
        <v>3</v>
      </c>
      <c r="D180" s="6">
        <v>9</v>
      </c>
      <c r="E180" s="6">
        <v>392</v>
      </c>
      <c r="F180" s="9" t="s">
        <v>26</v>
      </c>
      <c r="G180" s="7" t="s">
        <v>156</v>
      </c>
      <c r="H180" s="3">
        <v>8000</v>
      </c>
      <c r="I180" s="3"/>
      <c r="J180" s="3"/>
      <c r="K180" s="3"/>
      <c r="L180" s="3"/>
      <c r="M180" s="3"/>
      <c r="N180" s="3"/>
    </row>
    <row r="181" spans="1:14" x14ac:dyDescent="0.25">
      <c r="A181" s="6">
        <v>1</v>
      </c>
      <c r="B181" s="6">
        <v>1</v>
      </c>
      <c r="C181" s="6">
        <v>3</v>
      </c>
      <c r="D181" s="6">
        <v>9</v>
      </c>
      <c r="E181" s="6">
        <v>395</v>
      </c>
      <c r="F181" s="9"/>
      <c r="G181" s="7" t="s">
        <v>157</v>
      </c>
      <c r="H181" s="3"/>
      <c r="I181" s="3">
        <f>H182</f>
        <v>10000</v>
      </c>
      <c r="J181" s="3"/>
      <c r="K181" s="3"/>
      <c r="L181" s="3"/>
      <c r="M181" s="3"/>
      <c r="N181" s="3"/>
    </row>
    <row r="182" spans="1:14" x14ac:dyDescent="0.25">
      <c r="A182" s="6">
        <v>1</v>
      </c>
      <c r="B182" s="6">
        <v>1</v>
      </c>
      <c r="C182" s="6">
        <v>3</v>
      </c>
      <c r="D182" s="6">
        <v>9</v>
      </c>
      <c r="E182" s="6">
        <v>395</v>
      </c>
      <c r="F182" s="9" t="s">
        <v>16</v>
      </c>
      <c r="G182" s="7" t="s">
        <v>157</v>
      </c>
      <c r="H182" s="3">
        <v>10000</v>
      </c>
      <c r="I182" s="3"/>
      <c r="J182" s="3"/>
      <c r="K182" s="3"/>
      <c r="L182" s="3"/>
      <c r="M182" s="3"/>
      <c r="N182" s="3"/>
    </row>
    <row r="183" spans="1:14" ht="27" customHeight="1" x14ac:dyDescent="0.25">
      <c r="A183" s="6">
        <v>1</v>
      </c>
      <c r="B183" s="6">
        <v>1</v>
      </c>
      <c r="C183" s="6">
        <v>3</v>
      </c>
      <c r="D183" s="6">
        <v>9</v>
      </c>
      <c r="E183" s="6">
        <v>398</v>
      </c>
      <c r="F183" s="9"/>
      <c r="G183" s="7" t="s">
        <v>158</v>
      </c>
      <c r="H183" s="3"/>
      <c r="I183" s="3">
        <f>H184</f>
        <v>0</v>
      </c>
      <c r="J183" s="3"/>
      <c r="K183" s="3"/>
      <c r="L183" s="3"/>
      <c r="M183" s="3"/>
      <c r="N183" s="3"/>
    </row>
    <row r="184" spans="1:14" x14ac:dyDescent="0.25">
      <c r="A184" s="6">
        <v>1</v>
      </c>
      <c r="B184" s="6">
        <v>1</v>
      </c>
      <c r="C184" s="6">
        <v>3</v>
      </c>
      <c r="D184" s="6">
        <v>9</v>
      </c>
      <c r="E184" s="6">
        <v>398</v>
      </c>
      <c r="F184" s="9" t="s">
        <v>16</v>
      </c>
      <c r="G184" s="7" t="s">
        <v>159</v>
      </c>
      <c r="H184" s="3"/>
      <c r="I184" s="3"/>
      <c r="J184" s="3"/>
      <c r="K184" s="3"/>
      <c r="L184" s="3"/>
      <c r="M184" s="3"/>
      <c r="N184" s="3"/>
    </row>
    <row r="185" spans="1:14" x14ac:dyDescent="0.25">
      <c r="A185" s="6">
        <v>1</v>
      </c>
      <c r="B185" s="6">
        <v>1</v>
      </c>
      <c r="C185" s="6">
        <v>4</v>
      </c>
      <c r="D185" s="6"/>
      <c r="E185" s="6"/>
      <c r="F185" s="9"/>
      <c r="G185" s="7" t="s">
        <v>160</v>
      </c>
      <c r="H185" s="3"/>
      <c r="I185" s="4">
        <f>I186</f>
        <v>330849.59999999998</v>
      </c>
      <c r="J185" s="3"/>
      <c r="K185" s="3"/>
      <c r="L185" s="3"/>
      <c r="M185" s="3"/>
      <c r="N185" s="3"/>
    </row>
    <row r="186" spans="1:14" x14ac:dyDescent="0.25">
      <c r="A186" s="6">
        <v>1</v>
      </c>
      <c r="B186" s="6">
        <v>1</v>
      </c>
      <c r="C186" s="6">
        <v>4</v>
      </c>
      <c r="D186" s="6">
        <v>4</v>
      </c>
      <c r="E186" s="6"/>
      <c r="F186" s="9"/>
      <c r="G186" s="7" t="s">
        <v>161</v>
      </c>
      <c r="H186" s="3"/>
      <c r="I186" s="3">
        <f>I187+I194+I196+I198</f>
        <v>330849.59999999998</v>
      </c>
      <c r="J186" s="3"/>
      <c r="K186" s="3"/>
      <c r="L186" s="3"/>
      <c r="M186" s="3"/>
      <c r="N186" s="3"/>
    </row>
    <row r="187" spans="1:14" x14ac:dyDescent="0.25">
      <c r="A187" s="6">
        <v>1</v>
      </c>
      <c r="B187" s="6">
        <v>1</v>
      </c>
      <c r="C187" s="6">
        <v>4</v>
      </c>
      <c r="D187" s="6">
        <v>4</v>
      </c>
      <c r="E187" s="6">
        <v>441</v>
      </c>
      <c r="F187" s="9"/>
      <c r="G187" s="7" t="s">
        <v>162</v>
      </c>
      <c r="H187" s="3"/>
      <c r="I187" s="3">
        <f>H188+H189+H190+H191+H192+H193</f>
        <v>200000</v>
      </c>
      <c r="J187" s="3"/>
      <c r="K187" s="3"/>
      <c r="L187" s="3"/>
      <c r="M187" s="3"/>
      <c r="N187" s="3"/>
    </row>
    <row r="188" spans="1:14" x14ac:dyDescent="0.25">
      <c r="A188" s="6">
        <v>1</v>
      </c>
      <c r="B188" s="6">
        <v>1</v>
      </c>
      <c r="C188" s="6">
        <v>4</v>
      </c>
      <c r="D188" s="6">
        <v>4</v>
      </c>
      <c r="E188" s="6">
        <v>441</v>
      </c>
      <c r="F188" s="9" t="s">
        <v>16</v>
      </c>
      <c r="G188" s="7" t="s">
        <v>162</v>
      </c>
      <c r="H188" s="3">
        <v>28000</v>
      </c>
      <c r="I188" s="3"/>
      <c r="J188" s="3"/>
      <c r="K188" s="3"/>
      <c r="L188" s="3"/>
      <c r="M188" s="3"/>
      <c r="N188" s="3"/>
    </row>
    <row r="189" spans="1:14" x14ac:dyDescent="0.25">
      <c r="A189" s="6">
        <v>1</v>
      </c>
      <c r="B189" s="6">
        <v>1</v>
      </c>
      <c r="C189" s="6">
        <v>4</v>
      </c>
      <c r="D189" s="6">
        <v>4</v>
      </c>
      <c r="E189" s="6">
        <v>441</v>
      </c>
      <c r="F189" s="9" t="s">
        <v>23</v>
      </c>
      <c r="G189" s="7" t="s">
        <v>163</v>
      </c>
      <c r="H189" s="3"/>
      <c r="I189" s="3"/>
      <c r="J189" s="3"/>
      <c r="K189" s="3"/>
      <c r="L189" s="3"/>
      <c r="M189" s="3"/>
      <c r="N189" s="3"/>
    </row>
    <row r="190" spans="1:14" x14ac:dyDescent="0.25">
      <c r="A190" s="6">
        <v>1</v>
      </c>
      <c r="B190" s="6">
        <v>1</v>
      </c>
      <c r="C190" s="6">
        <v>4</v>
      </c>
      <c r="D190" s="6">
        <v>4</v>
      </c>
      <c r="E190" s="6">
        <v>441</v>
      </c>
      <c r="F190" s="9" t="s">
        <v>49</v>
      </c>
      <c r="G190" s="7" t="s">
        <v>206</v>
      </c>
      <c r="H190" s="3"/>
      <c r="I190" s="3"/>
      <c r="J190" s="3"/>
      <c r="K190" s="3"/>
      <c r="L190" s="3"/>
      <c r="M190" s="3"/>
      <c r="N190" s="3"/>
    </row>
    <row r="191" spans="1:14" x14ac:dyDescent="0.25">
      <c r="A191" s="6">
        <v>1</v>
      </c>
      <c r="B191" s="6">
        <v>1</v>
      </c>
      <c r="C191" s="6">
        <v>4</v>
      </c>
      <c r="D191" s="6">
        <v>4</v>
      </c>
      <c r="E191" s="6">
        <v>441</v>
      </c>
      <c r="F191" s="9" t="s">
        <v>164</v>
      </c>
      <c r="G191" s="7" t="s">
        <v>165</v>
      </c>
      <c r="H191" s="3"/>
      <c r="I191" s="3"/>
      <c r="J191" s="3"/>
      <c r="K191" s="3"/>
      <c r="L191" s="3"/>
      <c r="M191" s="3"/>
      <c r="N191" s="3"/>
    </row>
    <row r="192" spans="1:14" x14ac:dyDescent="0.25">
      <c r="A192" s="6">
        <v>1</v>
      </c>
      <c r="B192" s="6">
        <v>1</v>
      </c>
      <c r="C192" s="6">
        <v>4</v>
      </c>
      <c r="D192" s="6">
        <v>4</v>
      </c>
      <c r="E192" s="6">
        <v>441</v>
      </c>
      <c r="F192" s="9" t="s">
        <v>166</v>
      </c>
      <c r="G192" s="7" t="s">
        <v>167</v>
      </c>
      <c r="H192" s="3">
        <v>22000</v>
      </c>
      <c r="I192" s="3"/>
      <c r="J192" s="3"/>
      <c r="K192" s="3"/>
      <c r="L192" s="3"/>
      <c r="M192" s="3"/>
      <c r="N192" s="3"/>
    </row>
    <row r="193" spans="1:14" x14ac:dyDescent="0.25">
      <c r="A193" s="6">
        <v>1</v>
      </c>
      <c r="B193" s="6">
        <v>1</v>
      </c>
      <c r="C193" s="6">
        <v>4</v>
      </c>
      <c r="D193" s="6">
        <v>4</v>
      </c>
      <c r="E193" s="6">
        <v>441</v>
      </c>
      <c r="F193" s="9" t="s">
        <v>168</v>
      </c>
      <c r="G193" s="7" t="s">
        <v>169</v>
      </c>
      <c r="H193" s="3">
        <v>150000</v>
      </c>
      <c r="I193" s="3"/>
      <c r="J193" s="3"/>
      <c r="K193" s="3"/>
      <c r="L193" s="3"/>
      <c r="M193" s="3"/>
      <c r="N193" s="3"/>
    </row>
    <row r="194" spans="1:14" x14ac:dyDescent="0.25">
      <c r="A194" s="6">
        <v>1</v>
      </c>
      <c r="B194" s="6">
        <v>1</v>
      </c>
      <c r="C194" s="6">
        <v>4</v>
      </c>
      <c r="D194" s="6">
        <v>4</v>
      </c>
      <c r="E194" s="6">
        <v>442</v>
      </c>
      <c r="F194" s="9"/>
      <c r="G194" s="7" t="s">
        <v>170</v>
      </c>
      <c r="H194" s="3"/>
      <c r="I194" s="3">
        <f>H195</f>
        <v>0</v>
      </c>
      <c r="J194" s="3"/>
      <c r="K194" s="3"/>
      <c r="L194" s="3"/>
      <c r="M194" s="3"/>
      <c r="N194" s="3"/>
    </row>
    <row r="195" spans="1:14" x14ac:dyDescent="0.25">
      <c r="A195" s="6">
        <v>1</v>
      </c>
      <c r="B195" s="6">
        <v>1</v>
      </c>
      <c r="C195" s="6">
        <v>4</v>
      </c>
      <c r="D195" s="6">
        <v>4</v>
      </c>
      <c r="E195" s="6">
        <v>442</v>
      </c>
      <c r="F195" s="9" t="s">
        <v>16</v>
      </c>
      <c r="G195" s="7" t="s">
        <v>170</v>
      </c>
      <c r="H195" s="3"/>
      <c r="I195" s="3"/>
      <c r="J195" s="3"/>
      <c r="K195" s="3"/>
      <c r="L195" s="3"/>
      <c r="M195" s="3"/>
      <c r="N195" s="3"/>
    </row>
    <row r="196" spans="1:14" x14ac:dyDescent="0.25">
      <c r="A196" s="6">
        <v>1</v>
      </c>
      <c r="B196" s="6">
        <v>1</v>
      </c>
      <c r="C196" s="6">
        <v>4</v>
      </c>
      <c r="D196" s="6">
        <v>4</v>
      </c>
      <c r="E196" s="6">
        <v>443</v>
      </c>
      <c r="F196" s="9"/>
      <c r="G196" s="7" t="s">
        <v>171</v>
      </c>
      <c r="H196" s="3"/>
      <c r="I196" s="3">
        <f>H197</f>
        <v>130849.60000000001</v>
      </c>
      <c r="J196" s="3"/>
      <c r="K196" s="3"/>
      <c r="L196" s="3"/>
      <c r="M196" s="3"/>
      <c r="N196" s="3"/>
    </row>
    <row r="197" spans="1:14" x14ac:dyDescent="0.25">
      <c r="A197" s="6">
        <v>1</v>
      </c>
      <c r="B197" s="6">
        <v>1</v>
      </c>
      <c r="C197" s="6">
        <v>4</v>
      </c>
      <c r="D197" s="6">
        <v>4</v>
      </c>
      <c r="E197" s="6">
        <v>443</v>
      </c>
      <c r="F197" s="9" t="s">
        <v>16</v>
      </c>
      <c r="G197" s="7" t="s">
        <v>171</v>
      </c>
      <c r="H197" s="3">
        <v>130849.60000000001</v>
      </c>
      <c r="I197" s="3"/>
      <c r="J197" s="3"/>
      <c r="K197" s="3"/>
      <c r="L197" s="3"/>
      <c r="M197" s="3"/>
      <c r="N197" s="3"/>
    </row>
    <row r="198" spans="1:14" x14ac:dyDescent="0.25">
      <c r="A198" s="6">
        <v>1</v>
      </c>
      <c r="B198" s="6">
        <v>1</v>
      </c>
      <c r="C198" s="6">
        <v>4</v>
      </c>
      <c r="D198" s="6">
        <v>4</v>
      </c>
      <c r="E198" s="6">
        <v>448</v>
      </c>
      <c r="F198" s="9"/>
      <c r="G198" s="7" t="s">
        <v>172</v>
      </c>
      <c r="H198" s="3"/>
      <c r="I198" s="3">
        <f>H199</f>
        <v>0</v>
      </c>
      <c r="J198" s="3"/>
      <c r="K198" s="3"/>
      <c r="L198" s="3"/>
      <c r="M198" s="3"/>
      <c r="N198" s="3"/>
    </row>
    <row r="199" spans="1:14" x14ac:dyDescent="0.25">
      <c r="A199" s="6">
        <v>1</v>
      </c>
      <c r="B199" s="6">
        <v>1</v>
      </c>
      <c r="C199" s="6">
        <v>4</v>
      </c>
      <c r="D199" s="6">
        <v>4</v>
      </c>
      <c r="E199" s="6">
        <v>448</v>
      </c>
      <c r="F199" s="9" t="s">
        <v>16</v>
      </c>
      <c r="G199" s="7" t="s">
        <v>173</v>
      </c>
      <c r="H199" s="3"/>
      <c r="I199" s="3"/>
      <c r="J199" s="3"/>
      <c r="K199" s="3"/>
      <c r="L199" s="3"/>
      <c r="M199" s="3"/>
      <c r="N199" s="3"/>
    </row>
    <row r="200" spans="1:14" x14ac:dyDescent="0.25">
      <c r="A200" s="6">
        <v>1</v>
      </c>
      <c r="B200" s="6">
        <v>2</v>
      </c>
      <c r="C200" s="6"/>
      <c r="D200" s="6"/>
      <c r="E200" s="6"/>
      <c r="F200" s="9"/>
      <c r="G200" s="7" t="s">
        <v>174</v>
      </c>
      <c r="H200" s="3"/>
      <c r="I200" s="3"/>
      <c r="J200" s="3"/>
      <c r="K200" s="4">
        <v>0</v>
      </c>
      <c r="L200" s="3"/>
      <c r="M200" s="3"/>
      <c r="N200" s="3"/>
    </row>
    <row r="201" spans="1:14" x14ac:dyDescent="0.25">
      <c r="A201" s="6">
        <v>1</v>
      </c>
      <c r="B201" s="6">
        <v>2</v>
      </c>
      <c r="C201" s="6">
        <v>5</v>
      </c>
      <c r="D201" s="6"/>
      <c r="E201" s="6"/>
      <c r="F201" s="9"/>
      <c r="G201" s="7" t="s">
        <v>175</v>
      </c>
      <c r="H201" s="3"/>
      <c r="I201" s="3"/>
      <c r="J201" s="3"/>
      <c r="K201" s="3">
        <v>0</v>
      </c>
      <c r="L201" s="3"/>
      <c r="M201" s="3"/>
      <c r="N201" s="3"/>
    </row>
    <row r="202" spans="1:14" x14ac:dyDescent="0.25">
      <c r="A202" s="6">
        <v>1</v>
      </c>
      <c r="B202" s="6">
        <v>2</v>
      </c>
      <c r="C202" s="6">
        <v>5</v>
      </c>
      <c r="D202" s="6">
        <v>1</v>
      </c>
      <c r="E202" s="6"/>
      <c r="F202" s="9"/>
      <c r="G202" s="7" t="s">
        <v>176</v>
      </c>
      <c r="H202" s="3"/>
      <c r="I202" s="3"/>
      <c r="J202" s="3"/>
      <c r="K202" s="3">
        <v>0</v>
      </c>
      <c r="L202" s="3"/>
      <c r="M202" s="3"/>
      <c r="N202" s="3"/>
    </row>
    <row r="203" spans="1:14" x14ac:dyDescent="0.25">
      <c r="A203" s="6">
        <v>1</v>
      </c>
      <c r="B203" s="6">
        <v>2</v>
      </c>
      <c r="C203" s="6">
        <v>5</v>
      </c>
      <c r="D203" s="6">
        <v>1</v>
      </c>
      <c r="E203" s="6">
        <v>511</v>
      </c>
      <c r="F203" s="9"/>
      <c r="G203" s="7" t="s">
        <v>177</v>
      </c>
      <c r="H203" s="3"/>
      <c r="I203" s="3"/>
      <c r="J203" s="3"/>
      <c r="K203" s="3"/>
      <c r="L203" s="3"/>
      <c r="M203" s="3"/>
      <c r="N203" s="3"/>
    </row>
    <row r="204" spans="1:14" x14ac:dyDescent="0.25">
      <c r="A204" s="6">
        <v>1</v>
      </c>
      <c r="B204" s="6">
        <v>2</v>
      </c>
      <c r="C204" s="6">
        <v>5</v>
      </c>
      <c r="D204" s="6">
        <v>1</v>
      </c>
      <c r="E204" s="6">
        <v>515</v>
      </c>
      <c r="F204" s="9"/>
      <c r="G204" s="7" t="s">
        <v>178</v>
      </c>
      <c r="H204" s="3"/>
      <c r="I204" s="3"/>
      <c r="J204" s="3"/>
      <c r="K204" s="3"/>
      <c r="L204" s="3"/>
      <c r="M204" s="3"/>
      <c r="N204" s="3"/>
    </row>
    <row r="205" spans="1:14" x14ac:dyDescent="0.25">
      <c r="A205" s="6">
        <v>1</v>
      </c>
      <c r="B205" s="6">
        <v>2</v>
      </c>
      <c r="C205" s="6">
        <v>5</v>
      </c>
      <c r="D205" s="6">
        <v>2</v>
      </c>
      <c r="E205" s="6">
        <v>523</v>
      </c>
      <c r="F205" s="9"/>
      <c r="G205" s="7" t="s">
        <v>179</v>
      </c>
      <c r="H205" s="3"/>
      <c r="I205" s="3"/>
      <c r="J205" s="3"/>
      <c r="K205" s="3"/>
      <c r="L205" s="3"/>
      <c r="M205" s="3"/>
      <c r="N205" s="3"/>
    </row>
    <row r="206" spans="1:14" x14ac:dyDescent="0.25">
      <c r="A206" s="6">
        <v>1</v>
      </c>
      <c r="B206" s="6">
        <v>2</v>
      </c>
      <c r="C206" s="6">
        <v>5</v>
      </c>
      <c r="D206" s="6">
        <v>2</v>
      </c>
      <c r="E206" s="6">
        <v>529</v>
      </c>
      <c r="F206" s="9"/>
      <c r="G206" s="7" t="s">
        <v>180</v>
      </c>
      <c r="H206" s="3"/>
      <c r="I206" s="3"/>
      <c r="J206" s="3"/>
      <c r="K206" s="3"/>
      <c r="L206" s="3"/>
      <c r="M206" s="3"/>
      <c r="N206" s="3"/>
    </row>
    <row r="207" spans="1:14" x14ac:dyDescent="0.25">
      <c r="A207" s="6">
        <v>1</v>
      </c>
      <c r="B207" s="6">
        <v>2</v>
      </c>
      <c r="C207" s="6">
        <v>5</v>
      </c>
      <c r="D207" s="6">
        <v>4</v>
      </c>
      <c r="E207" s="6">
        <v>541</v>
      </c>
      <c r="F207" s="9"/>
      <c r="G207" s="7" t="s">
        <v>207</v>
      </c>
      <c r="H207" s="3"/>
      <c r="I207" s="3"/>
      <c r="J207" s="3"/>
      <c r="K207" s="3"/>
      <c r="L207" s="3"/>
      <c r="M207" s="3"/>
      <c r="N207" s="3"/>
    </row>
    <row r="208" spans="1:14" x14ac:dyDescent="0.25">
      <c r="A208" s="6">
        <v>1</v>
      </c>
      <c r="B208" s="6">
        <v>2</v>
      </c>
      <c r="C208" s="6">
        <v>6</v>
      </c>
      <c r="D208" s="6"/>
      <c r="E208" s="6"/>
      <c r="F208" s="9"/>
      <c r="G208" s="7" t="s">
        <v>181</v>
      </c>
      <c r="H208" s="3"/>
      <c r="I208" s="3"/>
      <c r="J208" s="3"/>
      <c r="K208" s="3">
        <v>0</v>
      </c>
      <c r="L208" s="3"/>
      <c r="M208" s="3"/>
      <c r="N208" s="3"/>
    </row>
    <row r="209" spans="1:14" x14ac:dyDescent="0.25">
      <c r="A209" s="6">
        <v>1</v>
      </c>
      <c r="B209" s="6">
        <v>2</v>
      </c>
      <c r="C209" s="6">
        <v>6</v>
      </c>
      <c r="D209" s="6">
        <v>1</v>
      </c>
      <c r="E209" s="6"/>
      <c r="F209" s="9"/>
      <c r="G209" s="7" t="s">
        <v>182</v>
      </c>
      <c r="H209" s="3"/>
      <c r="I209" s="3"/>
      <c r="J209" s="3">
        <v>0</v>
      </c>
      <c r="K209" s="3">
        <v>0</v>
      </c>
      <c r="L209" s="3"/>
      <c r="M209" s="3"/>
      <c r="N209" s="3"/>
    </row>
  </sheetData>
  <mergeCells count="4"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scale="67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Consolidado</vt:lpstr>
      <vt:lpstr>presidencia</vt:lpstr>
      <vt:lpstr>sindicatura</vt:lpstr>
      <vt:lpstr>REGIDURIAS</vt:lpstr>
      <vt:lpstr>SECRETARIA GENERAL</vt:lpstr>
      <vt:lpstr>COM. SOCIAL</vt:lpstr>
      <vt:lpstr>OBRA</vt:lpstr>
      <vt:lpstr>TESORERIA</vt:lpstr>
      <vt:lpstr>OCI</vt:lpstr>
      <vt:lpstr>EVALUACION</vt:lpstr>
      <vt:lpstr>TRANSPARENCIA</vt:lpstr>
      <vt:lpstr>REG.CIVIL</vt:lpstr>
      <vt:lpstr>DES.RURAL</vt:lpstr>
      <vt:lpstr>SEMUJER</vt:lpstr>
      <vt:lpstr>DES.SOCIAL</vt:lpstr>
      <vt:lpstr>SERV.PUBLICOS</vt:lpstr>
      <vt:lpstr>EDUC Y CULTURA</vt:lpstr>
      <vt:lpstr>DIF</vt:lpstr>
      <vt:lpstr>TRANSITO</vt:lpstr>
      <vt:lpstr>PROT.CIVIL</vt:lpstr>
      <vt:lpstr>SEG.PUBL</vt:lpstr>
      <vt:lpstr>DIR.JURIDICA</vt:lpstr>
      <vt:lpstr>REGLAMENTOS</vt:lpstr>
      <vt:lpstr>ASUNTOS INDIGENAS</vt:lpstr>
      <vt:lpstr>DEPORTES</vt:lpstr>
      <vt:lpstr>SALUD</vt:lpstr>
      <vt:lpstr>ALBERGUE</vt:lpstr>
      <vt:lpstr>DIRECTOR DE LA JUVENTUD</vt:lpstr>
      <vt:lpstr>RECURSOS FISCALES</vt:lpstr>
      <vt:lpstr>ALBERGUE!Títulos_a_imprimir</vt:lpstr>
      <vt:lpstr>'ASUNTOS INDIGENAS'!Títulos_a_imprimir</vt:lpstr>
      <vt:lpstr>'COM. SOCIAL'!Títulos_a_imprimir</vt:lpstr>
      <vt:lpstr>Consolidado!Títulos_a_imprimir</vt:lpstr>
      <vt:lpstr>DEPORTES!Títulos_a_imprimir</vt:lpstr>
      <vt:lpstr>DES.RURAL!Títulos_a_imprimir</vt:lpstr>
      <vt:lpstr>DES.SOCIAL!Títulos_a_imprimir</vt:lpstr>
      <vt:lpstr>DIF!Títulos_a_imprimir</vt:lpstr>
      <vt:lpstr>DIR.JURIDICA!Títulos_a_imprimir</vt:lpstr>
      <vt:lpstr>'DIRECTOR DE LA JUVENTUD'!Títulos_a_imprimir</vt:lpstr>
      <vt:lpstr>'EDUC Y CULTURA'!Títulos_a_imprimir</vt:lpstr>
      <vt:lpstr>EVALUACION!Títulos_a_imprimir</vt:lpstr>
      <vt:lpstr>OBRA!Títulos_a_imprimir</vt:lpstr>
      <vt:lpstr>OCI!Títulos_a_imprimir</vt:lpstr>
      <vt:lpstr>presidencia!Títulos_a_imprimir</vt:lpstr>
      <vt:lpstr>PROT.CIVIL!Títulos_a_imprimir</vt:lpstr>
      <vt:lpstr>REG.CIVIL!Títulos_a_imprimir</vt:lpstr>
      <vt:lpstr>REGIDURIAS!Títulos_a_imprimir</vt:lpstr>
      <vt:lpstr>REGLAMENTOS!Títulos_a_imprimir</vt:lpstr>
      <vt:lpstr>SALUD!Títulos_a_imprimir</vt:lpstr>
      <vt:lpstr>'SECRETARIA GENERAL'!Títulos_a_imprimir</vt:lpstr>
      <vt:lpstr>SEG.PUBL!Títulos_a_imprimir</vt:lpstr>
      <vt:lpstr>SEMUJER!Títulos_a_imprimir</vt:lpstr>
      <vt:lpstr>SERV.PUBLICOS!Títulos_a_imprimir</vt:lpstr>
      <vt:lpstr>sindicatura!Títulos_a_imprimir</vt:lpstr>
      <vt:lpstr>TRANSITO!Títulos_a_imprimir</vt:lpstr>
      <vt:lpstr>TRANSPARENCIA!Títulos_a_imprimir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Tesoreria_2</dc:creator>
  <cp:lastModifiedBy>Usuario</cp:lastModifiedBy>
  <cp:lastPrinted>2023-08-18T00:24:25Z</cp:lastPrinted>
  <dcterms:created xsi:type="dcterms:W3CDTF">2020-07-24T17:27:58Z</dcterms:created>
  <dcterms:modified xsi:type="dcterms:W3CDTF">2023-08-18T00:35:49Z</dcterms:modified>
</cp:coreProperties>
</file>